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c9fd5219d5ccc2/デスクトップ/ホームページ作成関係/リホーム概算見積/"/>
    </mc:Choice>
  </mc:AlternateContent>
  <xr:revisionPtr revIDLastSave="33" documentId="8_{746CFD92-C83A-432C-B66D-D8CD5854238C}" xr6:coauthVersionLast="47" xr6:coauthVersionMax="47" xr10:uidLastSave="{86CE0807-4E65-4A45-8F6B-1599BAF4DE67}"/>
  <bookViews>
    <workbookView xWindow="636" yWindow="0" windowWidth="19956" windowHeight="12168" xr2:uid="{4FBCEAEE-115F-4D7C-9745-70D932AAE9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6" i="1" l="1"/>
  <c r="AE6" i="1"/>
  <c r="AE5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7" i="1"/>
  <c r="AE44" i="1" l="1"/>
  <c r="AE45" i="1" l="1"/>
  <c r="AE46" i="1" l="1"/>
  <c r="AE47" i="1" s="1"/>
</calcChain>
</file>

<file path=xl/sharedStrings.xml><?xml version="1.0" encoding="utf-8"?>
<sst xmlns="http://schemas.openxmlformats.org/spreadsheetml/2006/main" count="174" uniqueCount="85">
  <si>
    <t>リホーム概算見積</t>
    <rPh sb="4" eb="6">
      <t>ガイサン</t>
    </rPh>
    <rPh sb="6" eb="8">
      <t>ミツモリ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</si>
  <si>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</si>
  <si>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</si>
  <si>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№</t>
    <phoneticPr fontId="1"/>
  </si>
  <si>
    <t>高圧洗浄含む</t>
    <rPh sb="0" eb="2">
      <t>コウアツ</t>
    </rPh>
    <rPh sb="2" eb="4">
      <t>センジョウ</t>
    </rPh>
    <rPh sb="4" eb="5">
      <t>フク</t>
    </rPh>
    <phoneticPr fontId="1"/>
  </si>
  <si>
    <t>　〃</t>
    <phoneticPr fontId="1"/>
  </si>
  <si>
    <t>建物の延べ床面積</t>
    <rPh sb="0" eb="2">
      <t>タテモノ</t>
    </rPh>
    <rPh sb="3" eb="4">
      <t>ノ</t>
    </rPh>
    <rPh sb="5" eb="6">
      <t>ユカ</t>
    </rPh>
    <rPh sb="6" eb="8">
      <t>メンセキ</t>
    </rPh>
    <phoneticPr fontId="1"/>
  </si>
  <si>
    <t>〃</t>
    <phoneticPr fontId="1"/>
  </si>
  <si>
    <t>個</t>
    <rPh sb="0" eb="1">
      <t>コ</t>
    </rPh>
    <phoneticPr fontId="1"/>
  </si>
  <si>
    <t>※概算見積に先だって床面積の計算は□壁芯で910×910が何個あるか数えて記入下さい。（小数点以下切上げて計算して下さい）</t>
    <rPh sb="1" eb="3">
      <t>ガイサン</t>
    </rPh>
    <rPh sb="3" eb="5">
      <t>ミツモリ</t>
    </rPh>
    <rPh sb="6" eb="7">
      <t>サキ</t>
    </rPh>
    <rPh sb="10" eb="11">
      <t>ユカ</t>
    </rPh>
    <rPh sb="11" eb="13">
      <t>メンセキ</t>
    </rPh>
    <rPh sb="14" eb="16">
      <t>ケイサン</t>
    </rPh>
    <rPh sb="18" eb="19">
      <t>カベ</t>
    </rPh>
    <rPh sb="19" eb="20">
      <t>シン</t>
    </rPh>
    <rPh sb="29" eb="31">
      <t>ナンコ</t>
    </rPh>
    <rPh sb="34" eb="35">
      <t>カゾ</t>
    </rPh>
    <rPh sb="37" eb="39">
      <t>キニュウ</t>
    </rPh>
    <rPh sb="39" eb="40">
      <t>クダ</t>
    </rPh>
    <rPh sb="44" eb="47">
      <t>ショウスウテン</t>
    </rPh>
    <rPh sb="47" eb="49">
      <t>イカ</t>
    </rPh>
    <rPh sb="49" eb="51">
      <t>キリア</t>
    </rPh>
    <rPh sb="53" eb="55">
      <t>ケイサン</t>
    </rPh>
    <rPh sb="57" eb="58">
      <t>クダ</t>
    </rPh>
    <phoneticPr fontId="1"/>
  </si>
  <si>
    <t>P</t>
    <phoneticPr fontId="1"/>
  </si>
  <si>
    <t>【外部】</t>
    <rPh sb="1" eb="3">
      <t>ガイブ</t>
    </rPh>
    <phoneticPr fontId="1"/>
  </si>
  <si>
    <t>ベランダの床面積</t>
    <rPh sb="5" eb="6">
      <t>ユカ</t>
    </rPh>
    <rPh sb="6" eb="8">
      <t>メンセキ</t>
    </rPh>
    <phoneticPr fontId="1"/>
  </si>
  <si>
    <t>【内部】</t>
    <rPh sb="1" eb="3">
      <t>ナイブ</t>
    </rPh>
    <phoneticPr fontId="1"/>
  </si>
  <si>
    <t>外壁・屋根塗装をしたい</t>
    <rPh sb="0" eb="2">
      <t>ガイヘキ</t>
    </rPh>
    <rPh sb="3" eb="5">
      <t>ヤネ</t>
    </rPh>
    <rPh sb="5" eb="7">
      <t>トソウ</t>
    </rPh>
    <phoneticPr fontId="1"/>
  </si>
  <si>
    <t>外壁塗装のみしたい（屋根瓦葺なので）</t>
    <rPh sb="0" eb="2">
      <t>ガイヘキ</t>
    </rPh>
    <rPh sb="2" eb="4">
      <t>トソウ</t>
    </rPh>
    <rPh sb="10" eb="12">
      <t>ヤネ</t>
    </rPh>
    <rPh sb="12" eb="13">
      <t>カワラ</t>
    </rPh>
    <rPh sb="13" eb="14">
      <t>ブキ</t>
    </rPh>
    <phoneticPr fontId="1"/>
  </si>
  <si>
    <t>ベランダ防水（FRP防水）</t>
    <rPh sb="4" eb="6">
      <t>ボウスイ</t>
    </rPh>
    <rPh sb="10" eb="12">
      <t>ボウスイ</t>
    </rPh>
    <phoneticPr fontId="1"/>
  </si>
  <si>
    <t>リホーム用フロアーを上張りしたい</t>
    <rPh sb="4" eb="5">
      <t>ヨウ</t>
    </rPh>
    <rPh sb="10" eb="12">
      <t>ウワバ</t>
    </rPh>
    <phoneticPr fontId="1"/>
  </si>
  <si>
    <t>厚6㎜</t>
    <rPh sb="0" eb="1">
      <t>アツ</t>
    </rPh>
    <phoneticPr fontId="1"/>
  </si>
  <si>
    <t>　　　　　〃</t>
    <phoneticPr fontId="1"/>
  </si>
  <si>
    <t>玄関框L=2m</t>
    <rPh sb="0" eb="2">
      <t>ゲンカン</t>
    </rPh>
    <rPh sb="2" eb="3">
      <t>カマチ</t>
    </rPh>
    <phoneticPr fontId="1"/>
  </si>
  <si>
    <t xml:space="preserve"> 　〃　　＝3ｍ</t>
    <phoneticPr fontId="1"/>
  </si>
  <si>
    <t>玄関框の本数</t>
    <rPh sb="0" eb="2">
      <t>ゲンカン</t>
    </rPh>
    <rPh sb="2" eb="3">
      <t>カマチ</t>
    </rPh>
    <rPh sb="4" eb="6">
      <t>ホンスウ</t>
    </rPh>
    <phoneticPr fontId="1"/>
  </si>
  <si>
    <t>フロアーを張る面積</t>
    <rPh sb="5" eb="6">
      <t>ハ</t>
    </rPh>
    <rPh sb="7" eb="9">
      <t>メンセキ</t>
    </rPh>
    <phoneticPr fontId="1"/>
  </si>
  <si>
    <t>本</t>
    <rPh sb="0" eb="1">
      <t>ホン</t>
    </rPh>
    <phoneticPr fontId="1"/>
  </si>
  <si>
    <t>厚3.5㎜</t>
    <rPh sb="0" eb="1">
      <t>アツ</t>
    </rPh>
    <phoneticPr fontId="1"/>
  </si>
  <si>
    <t>フロアタイルを上張りしたい</t>
    <rPh sb="7" eb="9">
      <t>ウワバ</t>
    </rPh>
    <phoneticPr fontId="1"/>
  </si>
  <si>
    <t>厚2.5㎜</t>
    <rPh sb="0" eb="1">
      <t>アツ</t>
    </rPh>
    <phoneticPr fontId="1"/>
  </si>
  <si>
    <t>和室の畳をフロアーに張替えたい</t>
    <rPh sb="0" eb="2">
      <t>ワシツ</t>
    </rPh>
    <rPh sb="3" eb="4">
      <t>タタミ</t>
    </rPh>
    <rPh sb="10" eb="12">
      <t>ハリカ</t>
    </rPh>
    <phoneticPr fontId="1"/>
  </si>
  <si>
    <t>厚12㎜+下地（畳処分含む）</t>
    <rPh sb="0" eb="1">
      <t>アツ</t>
    </rPh>
    <rPh sb="5" eb="7">
      <t>シタジ</t>
    </rPh>
    <rPh sb="8" eb="9">
      <t>タタミ</t>
    </rPh>
    <rPh sb="9" eb="11">
      <t>ショブン</t>
    </rPh>
    <rPh sb="11" eb="12">
      <t>フク</t>
    </rPh>
    <phoneticPr fontId="1"/>
  </si>
  <si>
    <t>畳2畳で1坪計算</t>
    <rPh sb="0" eb="1">
      <t>タタミ</t>
    </rPh>
    <rPh sb="2" eb="3">
      <t>ジョウ</t>
    </rPh>
    <rPh sb="5" eb="6">
      <t>ツボ</t>
    </rPh>
    <rPh sb="6" eb="8">
      <t>ケイサン</t>
    </rPh>
    <phoneticPr fontId="1"/>
  </si>
  <si>
    <t>坪</t>
    <rPh sb="0" eb="1">
      <t>ツボ</t>
    </rPh>
    <phoneticPr fontId="1"/>
  </si>
  <si>
    <t>I 型1950（ガスコンロ）ガス→ガス</t>
    <rPh sb="2" eb="3">
      <t>ガタ</t>
    </rPh>
    <phoneticPr fontId="1"/>
  </si>
  <si>
    <t>〃　　〃　 （IHコンロ）IH→IH</t>
    <phoneticPr fontId="1"/>
  </si>
  <si>
    <t>〃　2100（ガスコンロ）ガス→ガス</t>
    <phoneticPr fontId="1"/>
  </si>
  <si>
    <t>〃　2250（ガスコンロ）ガス→ガス</t>
    <phoneticPr fontId="1"/>
  </si>
  <si>
    <t>〃　2400（ガスコンロ）ガス→ガス</t>
    <phoneticPr fontId="1"/>
  </si>
  <si>
    <t>〃　2550（ガスコンロ）ガス→ガス</t>
    <phoneticPr fontId="1"/>
  </si>
  <si>
    <t xml:space="preserve"> 　　 〃</t>
    <phoneticPr fontId="1"/>
  </si>
  <si>
    <t>セット</t>
    <phoneticPr fontId="1"/>
  </si>
  <si>
    <t>既存撤去処分含みます</t>
    <rPh sb="0" eb="2">
      <t>キゾン</t>
    </rPh>
    <rPh sb="2" eb="4">
      <t>テッキョ</t>
    </rPh>
    <rPh sb="4" eb="6">
      <t>ショブン</t>
    </rPh>
    <rPh sb="6" eb="7">
      <t>フク</t>
    </rPh>
    <phoneticPr fontId="1"/>
  </si>
  <si>
    <t>式</t>
    <rPh sb="0" eb="1">
      <t>シキ</t>
    </rPh>
    <phoneticPr fontId="1"/>
  </si>
  <si>
    <t>ガス→IHに替える場合の配線工事</t>
    <rPh sb="6" eb="7">
      <t>カ</t>
    </rPh>
    <rPh sb="9" eb="11">
      <t>バアイ</t>
    </rPh>
    <rPh sb="12" eb="14">
      <t>ハイセン</t>
    </rPh>
    <rPh sb="14" eb="16">
      <t>コウジ</t>
    </rPh>
    <phoneticPr fontId="1"/>
  </si>
  <si>
    <t>洗面化粧台を替えたい(標準タイプ）</t>
    <rPh sb="0" eb="2">
      <t>センメン</t>
    </rPh>
    <rPh sb="2" eb="5">
      <t>ケショウダイ</t>
    </rPh>
    <rPh sb="6" eb="7">
      <t>カ</t>
    </rPh>
    <phoneticPr fontId="1"/>
  </si>
  <si>
    <t>　　　〃</t>
    <phoneticPr fontId="1"/>
  </si>
  <si>
    <t>ウォシュレットを交換したい</t>
    <rPh sb="8" eb="10">
      <t>コウカン</t>
    </rPh>
    <phoneticPr fontId="1"/>
  </si>
  <si>
    <t>壁・天井のビニールクロスを貼り換えたい</t>
    <rPh sb="0" eb="1">
      <t>カベ</t>
    </rPh>
    <rPh sb="2" eb="4">
      <t>テンジョウ</t>
    </rPh>
    <rPh sb="13" eb="14">
      <t>ハ</t>
    </rPh>
    <rPh sb="15" eb="16">
      <t>カ</t>
    </rPh>
    <phoneticPr fontId="1"/>
  </si>
  <si>
    <t>壁のみ　　　〃</t>
    <rPh sb="0" eb="1">
      <t>カベ</t>
    </rPh>
    <phoneticPr fontId="1"/>
  </si>
  <si>
    <t>標準タイプ（既存クロス剥がし含む）</t>
    <rPh sb="0" eb="2">
      <t>ヒョウジュン</t>
    </rPh>
    <rPh sb="6" eb="8">
      <t>キゾン</t>
    </rPh>
    <rPh sb="11" eb="12">
      <t>ハ</t>
    </rPh>
    <rPh sb="14" eb="15">
      <t>フク</t>
    </rPh>
    <phoneticPr fontId="1"/>
  </si>
  <si>
    <t>〃　　　　　（　　　　　〃　　　　　　　　）</t>
    <phoneticPr fontId="1"/>
  </si>
  <si>
    <t>在来浴室→ユニットバスに替えたい</t>
    <rPh sb="0" eb="2">
      <t>ザイライ</t>
    </rPh>
    <rPh sb="2" eb="4">
      <t>ヨクシツ</t>
    </rPh>
    <rPh sb="12" eb="13">
      <t>カ</t>
    </rPh>
    <phoneticPr fontId="1"/>
  </si>
  <si>
    <t>ユニットバス→ユニットバスに替えたい</t>
    <rPh sb="14" eb="15">
      <t>カ</t>
    </rPh>
    <phoneticPr fontId="1"/>
  </si>
  <si>
    <t>玄関収納を替えたい</t>
    <rPh sb="0" eb="2">
      <t>ゲンカン</t>
    </rPh>
    <rPh sb="2" eb="4">
      <t>シュウノウ</t>
    </rPh>
    <rPh sb="5" eb="6">
      <t>カ</t>
    </rPh>
    <phoneticPr fontId="1"/>
  </si>
  <si>
    <t>※床面積の算出は下記例を参考に計算して下さい。</t>
    <rPh sb="1" eb="2">
      <t>ユカ</t>
    </rPh>
    <rPh sb="2" eb="4">
      <t>メンセキ</t>
    </rPh>
    <rPh sb="5" eb="7">
      <t>サンシュツ</t>
    </rPh>
    <rPh sb="8" eb="10">
      <t>カキ</t>
    </rPh>
    <rPh sb="10" eb="11">
      <t>レイ</t>
    </rPh>
    <rPh sb="12" eb="14">
      <t>サンコウ</t>
    </rPh>
    <rPh sb="15" eb="17">
      <t>ケイサン</t>
    </rPh>
    <rPh sb="19" eb="20">
      <t>クダ</t>
    </rPh>
    <phoneticPr fontId="1"/>
  </si>
  <si>
    <t>数　　量</t>
    <rPh sb="0" eb="1">
      <t>カズ</t>
    </rPh>
    <rPh sb="3" eb="4">
      <t>リョウ</t>
    </rPh>
    <phoneticPr fontId="1"/>
  </si>
  <si>
    <t>リホーム内容</t>
    <rPh sb="4" eb="6">
      <t>ナイヨウ</t>
    </rPh>
    <phoneticPr fontId="1"/>
  </si>
  <si>
    <t>詳　　細</t>
    <rPh sb="0" eb="1">
      <t>ショウ</t>
    </rPh>
    <rPh sb="3" eb="4">
      <t>サイ</t>
    </rPh>
    <phoneticPr fontId="1"/>
  </si>
  <si>
    <t>消費税10％　</t>
    <rPh sb="0" eb="3">
      <t>ショウヒゼイ</t>
    </rPh>
    <phoneticPr fontId="1"/>
  </si>
  <si>
    <t>リホーム項目計　</t>
    <rPh sb="4" eb="6">
      <t>コウモク</t>
    </rPh>
    <rPh sb="6" eb="7">
      <t>ケイ</t>
    </rPh>
    <phoneticPr fontId="1"/>
  </si>
  <si>
    <t>リホーム費用合計（税込み）　</t>
    <rPh sb="4" eb="6">
      <t>ヒヨウ</t>
    </rPh>
    <rPh sb="6" eb="8">
      <t>ゴウケイ</t>
    </rPh>
    <rPh sb="9" eb="11">
      <t>ゼイコ</t>
    </rPh>
    <phoneticPr fontId="1"/>
  </si>
  <si>
    <t>防水材上塗り2回（立上り含む）</t>
    <rPh sb="0" eb="3">
      <t>ボウスイザイ</t>
    </rPh>
    <rPh sb="3" eb="5">
      <t>ウワヌ</t>
    </rPh>
    <rPh sb="7" eb="8">
      <t>カイ</t>
    </rPh>
    <rPh sb="9" eb="11">
      <t>タチアガ</t>
    </rPh>
    <rPh sb="12" eb="13">
      <t>フク</t>
    </rPh>
    <phoneticPr fontId="1"/>
  </si>
  <si>
    <t>玄関框L=1.95m</t>
    <rPh sb="0" eb="2">
      <t>ゲンカン</t>
    </rPh>
    <rPh sb="2" eb="3">
      <t>カマチ</t>
    </rPh>
    <phoneticPr fontId="1"/>
  </si>
  <si>
    <t xml:space="preserve"> 　〃　　＝2.95ｍ</t>
    <phoneticPr fontId="1"/>
  </si>
  <si>
    <t>キッチンを取替えたい</t>
    <rPh sb="5" eb="7">
      <t>トリカ</t>
    </rPh>
    <phoneticPr fontId="1"/>
  </si>
  <si>
    <t>LIXIL　シエラ</t>
    <phoneticPr fontId="1"/>
  </si>
  <si>
    <t>引出しタイプ</t>
    <rPh sb="0" eb="2">
      <t>ヒキダ</t>
    </rPh>
    <phoneticPr fontId="1"/>
  </si>
  <si>
    <t>ステンレストップ</t>
    <phoneticPr fontId="1"/>
  </si>
  <si>
    <t>取付orキッチン</t>
    <rPh sb="0" eb="2">
      <t>トリツケ</t>
    </rPh>
    <phoneticPr fontId="1"/>
  </si>
  <si>
    <t>パネル含む</t>
    <rPh sb="3" eb="4">
      <t>フク</t>
    </rPh>
    <phoneticPr fontId="1"/>
  </si>
  <si>
    <t>W600（扉+1面鏡）</t>
    <rPh sb="5" eb="6">
      <t>トビラ</t>
    </rPh>
    <rPh sb="8" eb="9">
      <t>メン</t>
    </rPh>
    <rPh sb="9" eb="10">
      <t>カガミ</t>
    </rPh>
    <phoneticPr fontId="1"/>
  </si>
  <si>
    <t>W750（片引出し+３面鏡）</t>
    <rPh sb="5" eb="6">
      <t>カタ</t>
    </rPh>
    <rPh sb="6" eb="8">
      <t>ヒキダ</t>
    </rPh>
    <rPh sb="11" eb="13">
      <t>メンキョウ</t>
    </rPh>
    <phoneticPr fontId="1"/>
  </si>
  <si>
    <t>W900（引出し+３面鏡）</t>
    <rPh sb="5" eb="7">
      <t>ヒキダ</t>
    </rPh>
    <rPh sb="10" eb="12">
      <t>メンキョウ</t>
    </rPh>
    <phoneticPr fontId="1"/>
  </si>
  <si>
    <t>壁リモコン（瞬間式）</t>
    <rPh sb="0" eb="1">
      <t>カベ</t>
    </rPh>
    <rPh sb="6" eb="9">
      <t>シュンカンシキ</t>
    </rPh>
    <phoneticPr fontId="1"/>
  </si>
  <si>
    <t>完成クリーニング</t>
    <rPh sb="0" eb="2">
      <t>カンセイ</t>
    </rPh>
    <phoneticPr fontId="1"/>
  </si>
  <si>
    <t>1216（アライズZタイプ）0.75坪〔３方枠含む〕</t>
    <rPh sb="18" eb="19">
      <t>ツボ</t>
    </rPh>
    <rPh sb="21" eb="22">
      <t>ホウ</t>
    </rPh>
    <rPh sb="22" eb="23">
      <t>ワク</t>
    </rPh>
    <rPh sb="23" eb="24">
      <t>フク</t>
    </rPh>
    <phoneticPr fontId="1"/>
  </si>
  <si>
    <t>1616（　　　　〃　　　　）1坪〔　　　〃　　　〕</t>
    <rPh sb="16" eb="17">
      <t>ツボ</t>
    </rPh>
    <phoneticPr fontId="1"/>
  </si>
  <si>
    <t>1620（　　　　〃　　　　）1.25坪〔　　　〃　　　〕</t>
    <rPh sb="19" eb="20">
      <t>ツボ</t>
    </rPh>
    <phoneticPr fontId="1"/>
  </si>
  <si>
    <t>W800 H2160</t>
    <phoneticPr fontId="1"/>
  </si>
  <si>
    <t>W1200 H2160</t>
    <phoneticPr fontId="1"/>
  </si>
  <si>
    <t>W1600 H2160</t>
    <phoneticPr fontId="1"/>
  </si>
  <si>
    <t>※仮設電気・水道は支給とさせて頂きます。</t>
    <rPh sb="1" eb="3">
      <t>カセツ</t>
    </rPh>
    <rPh sb="3" eb="5">
      <t>デンキ</t>
    </rPh>
    <rPh sb="6" eb="8">
      <t>スイドウ</t>
    </rPh>
    <rPh sb="9" eb="11">
      <t>シキュウ</t>
    </rPh>
    <rPh sb="15" eb="16">
      <t>イタダ</t>
    </rPh>
    <phoneticPr fontId="1"/>
  </si>
  <si>
    <t>諸経費（12％）　</t>
    <rPh sb="0" eb="3">
      <t>ショケイヒ</t>
    </rPh>
    <phoneticPr fontId="1"/>
  </si>
  <si>
    <t>➡</t>
    <phoneticPr fontId="1"/>
  </si>
  <si>
    <t>この場合12個となります。</t>
    <rPh sb="2" eb="4">
      <t>バアイ</t>
    </rPh>
    <rPh sb="6" eb="7">
      <t>コ</t>
    </rPh>
    <phoneticPr fontId="1"/>
  </si>
  <si>
    <t>洋室</t>
    <rPh sb="0" eb="2">
      <t>ヨウシツ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</si>
</sst>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3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6" fillId="2" borderId="0" xfId="1" applyFill="1" applyBorder="1" applyAlignment="1">
      <alignment vertical="center"/>
    </xf>
    <xf numFmtId="0" fontId="6" fillId="0" borderId="0" xfId="1" applyBorder="1" applyAlignment="1">
      <alignment vertical="center"/>
    </xf>
    <xf numFmtId="0" fontId="6" fillId="0" borderId="0" xfId="1" applyBorder="1">
      <alignment vertical="center"/>
    </xf>
    <xf numFmtId="0" fontId="6" fillId="2" borderId="0" xfId="1" applyFill="1" applyBorder="1">
      <alignment vertical="center"/>
    </xf>
    <xf numFmtId="0" fontId="6" fillId="3" borderId="0" xfId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A065-2E38-49A2-98CA-EE534828F99A}">
  <dimension ref="A1:AN108"/>
  <sheetViews>
    <sheetView tabSelected="1" workbookViewId="0">
      <selection sqref="A1:AD1"/>
    </sheetView>
  </sheetViews>
  <sheetFormatPr defaultColWidth="3.69921875" defaultRowHeight="18" customHeight="1" x14ac:dyDescent="0.45"/>
  <cols>
    <col min="1" max="1" width="3.796875" style="1" bestFit="1" customWidth="1"/>
    <col min="2" max="2" width="3.69921875" style="1"/>
    <col min="3" max="3" width="3.69921875" style="1" customWidth="1"/>
    <col min="4" max="4" width="3.69921875" style="1"/>
    <col min="5" max="6" width="3.69921875" style="1" customWidth="1"/>
    <col min="7" max="18" width="3.69921875" style="1"/>
    <col min="19" max="20" width="3.69921875" style="1" customWidth="1"/>
    <col min="21" max="16384" width="3.69921875" style="1"/>
  </cols>
  <sheetData>
    <row r="1" spans="1:40" ht="18" customHeight="1" x14ac:dyDescent="0.4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3" t="s">
        <v>10</v>
      </c>
      <c r="AF1" s="24">
        <v>1</v>
      </c>
      <c r="AG1" s="25"/>
    </row>
    <row r="2" spans="1:40" ht="18" customHeight="1" x14ac:dyDescent="0.45">
      <c r="A2" s="4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</row>
    <row r="3" spans="1:40" ht="18" customHeight="1" x14ac:dyDescent="0.45">
      <c r="A3" s="4" t="s">
        <v>3</v>
      </c>
      <c r="B3" s="20" t="s">
        <v>55</v>
      </c>
      <c r="C3" s="20"/>
      <c r="D3" s="20"/>
      <c r="E3" s="20"/>
      <c r="F3" s="20"/>
      <c r="G3" s="20"/>
      <c r="H3" s="20"/>
      <c r="I3" s="20"/>
      <c r="J3" s="20"/>
      <c r="K3" s="20" t="s">
        <v>56</v>
      </c>
      <c r="L3" s="20"/>
      <c r="M3" s="20"/>
      <c r="N3" s="20"/>
      <c r="O3" s="20"/>
      <c r="P3" s="20"/>
      <c r="Q3" s="20"/>
      <c r="R3" s="20"/>
      <c r="S3" s="20"/>
      <c r="T3" s="20"/>
      <c r="U3" s="20" t="s">
        <v>54</v>
      </c>
      <c r="V3" s="20"/>
      <c r="W3" s="20"/>
      <c r="X3" s="20"/>
      <c r="Y3" s="20"/>
      <c r="Z3" s="20"/>
      <c r="AA3" s="20"/>
      <c r="AB3" s="20"/>
      <c r="AC3" s="20" t="s">
        <v>2</v>
      </c>
      <c r="AD3" s="20"/>
      <c r="AE3" s="20" t="s">
        <v>1</v>
      </c>
      <c r="AF3" s="20"/>
      <c r="AG3" s="21"/>
    </row>
    <row r="4" spans="1:40" ht="18" customHeight="1" x14ac:dyDescent="0.45">
      <c r="A4" s="4"/>
      <c r="B4" s="20" t="s">
        <v>11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</row>
    <row r="5" spans="1:40" ht="18" customHeight="1" x14ac:dyDescent="0.45">
      <c r="A5" s="4">
        <v>1</v>
      </c>
      <c r="B5" s="20" t="s">
        <v>14</v>
      </c>
      <c r="C5" s="20"/>
      <c r="D5" s="20"/>
      <c r="E5" s="20"/>
      <c r="F5" s="20"/>
      <c r="G5" s="20"/>
      <c r="H5" s="20"/>
      <c r="I5" s="20"/>
      <c r="J5" s="20"/>
      <c r="K5" s="20" t="s">
        <v>4</v>
      </c>
      <c r="L5" s="20"/>
      <c r="M5" s="20"/>
      <c r="N5" s="20"/>
      <c r="O5" s="20"/>
      <c r="P5" s="20"/>
      <c r="Q5" s="20"/>
      <c r="R5" s="20"/>
      <c r="S5" s="20"/>
      <c r="T5" s="20"/>
      <c r="U5" s="20" t="s">
        <v>6</v>
      </c>
      <c r="V5" s="20"/>
      <c r="W5" s="20"/>
      <c r="X5" s="20"/>
      <c r="Y5" s="20"/>
      <c r="Z5" s="20"/>
      <c r="AA5" s="20"/>
      <c r="AB5" s="20"/>
      <c r="AC5" s="20" t="s">
        <v>8</v>
      </c>
      <c r="AD5" s="20"/>
      <c r="AE5" s="20">
        <f>AA5*10000</f>
        <v>0</v>
      </c>
      <c r="AF5" s="20"/>
      <c r="AG5" s="21"/>
      <c r="AJ5" s="2"/>
      <c r="AK5" s="2"/>
      <c r="AL5" s="2"/>
      <c r="AM5" s="2"/>
      <c r="AN5" s="2"/>
    </row>
    <row r="6" spans="1:40" ht="18" customHeight="1" x14ac:dyDescent="0.45">
      <c r="A6" s="4">
        <v>2</v>
      </c>
      <c r="B6" s="20" t="s">
        <v>15</v>
      </c>
      <c r="C6" s="20"/>
      <c r="D6" s="20"/>
      <c r="E6" s="20"/>
      <c r="F6" s="20"/>
      <c r="G6" s="20"/>
      <c r="H6" s="20"/>
      <c r="I6" s="20"/>
      <c r="J6" s="20"/>
      <c r="K6" s="20" t="s">
        <v>5</v>
      </c>
      <c r="L6" s="20"/>
      <c r="M6" s="20"/>
      <c r="N6" s="20"/>
      <c r="O6" s="20"/>
      <c r="P6" s="20"/>
      <c r="Q6" s="20"/>
      <c r="R6" s="20"/>
      <c r="S6" s="20"/>
      <c r="T6" s="20"/>
      <c r="U6" s="20" t="s">
        <v>7</v>
      </c>
      <c r="V6" s="20"/>
      <c r="W6" s="20"/>
      <c r="X6" s="20"/>
      <c r="Y6" s="20"/>
      <c r="Z6" s="20"/>
      <c r="AA6" s="20"/>
      <c r="AB6" s="20"/>
      <c r="AC6" s="20" t="s">
        <v>7</v>
      </c>
      <c r="AD6" s="20"/>
      <c r="AE6" s="20">
        <f>AA6*9000</f>
        <v>0</v>
      </c>
      <c r="AF6" s="20"/>
      <c r="AG6" s="21"/>
      <c r="AJ6" s="2"/>
      <c r="AK6" s="2"/>
      <c r="AL6" s="2"/>
      <c r="AM6" s="2"/>
      <c r="AN6" s="2"/>
    </row>
    <row r="7" spans="1:40" ht="18" customHeight="1" x14ac:dyDescent="0.45">
      <c r="A7" s="4">
        <v>3</v>
      </c>
      <c r="B7" s="20" t="s">
        <v>16</v>
      </c>
      <c r="C7" s="20"/>
      <c r="D7" s="20"/>
      <c r="E7" s="20"/>
      <c r="F7" s="20"/>
      <c r="G7" s="20"/>
      <c r="H7" s="20"/>
      <c r="I7" s="20"/>
      <c r="J7" s="20"/>
      <c r="K7" s="20" t="s">
        <v>60</v>
      </c>
      <c r="L7" s="20"/>
      <c r="M7" s="20"/>
      <c r="N7" s="20"/>
      <c r="O7" s="20"/>
      <c r="P7" s="20"/>
      <c r="Q7" s="20"/>
      <c r="R7" s="20"/>
      <c r="S7" s="20"/>
      <c r="T7" s="20"/>
      <c r="U7" s="20" t="s">
        <v>12</v>
      </c>
      <c r="V7" s="20"/>
      <c r="W7" s="20"/>
      <c r="X7" s="20"/>
      <c r="Y7" s="20"/>
      <c r="Z7" s="20"/>
      <c r="AA7" s="20"/>
      <c r="AB7" s="20"/>
      <c r="AC7" s="20" t="s">
        <v>7</v>
      </c>
      <c r="AD7" s="20"/>
      <c r="AE7" s="20">
        <f>AA7*2500</f>
        <v>0</v>
      </c>
      <c r="AF7" s="20"/>
      <c r="AG7" s="21"/>
      <c r="AJ7" s="2"/>
      <c r="AK7" s="2"/>
      <c r="AL7" s="2"/>
      <c r="AM7" s="2"/>
      <c r="AN7" s="2"/>
    </row>
    <row r="8" spans="1:40" ht="18" customHeight="1" x14ac:dyDescent="0.45">
      <c r="A8" s="4"/>
      <c r="B8" s="20" t="s">
        <v>13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1"/>
      <c r="AJ8" s="2"/>
      <c r="AK8" s="2"/>
      <c r="AL8" s="2"/>
      <c r="AM8" s="2"/>
      <c r="AN8" s="2"/>
    </row>
    <row r="9" spans="1:40" ht="18" customHeight="1" x14ac:dyDescent="0.45">
      <c r="A9" s="4">
        <v>4</v>
      </c>
      <c r="B9" s="20" t="s">
        <v>17</v>
      </c>
      <c r="C9" s="20"/>
      <c r="D9" s="20"/>
      <c r="E9" s="20"/>
      <c r="F9" s="20"/>
      <c r="G9" s="20"/>
      <c r="H9" s="20"/>
      <c r="I9" s="20"/>
      <c r="J9" s="20"/>
      <c r="K9" s="20" t="s">
        <v>18</v>
      </c>
      <c r="L9" s="20"/>
      <c r="M9" s="20"/>
      <c r="N9" s="20"/>
      <c r="O9" s="20"/>
      <c r="P9" s="20"/>
      <c r="Q9" s="20"/>
      <c r="R9" s="20"/>
      <c r="S9" s="20"/>
      <c r="T9" s="20"/>
      <c r="U9" s="20" t="s">
        <v>23</v>
      </c>
      <c r="V9" s="20"/>
      <c r="W9" s="20"/>
      <c r="X9" s="20"/>
      <c r="Y9" s="20"/>
      <c r="Z9" s="20"/>
      <c r="AA9" s="20"/>
      <c r="AB9" s="20"/>
      <c r="AC9" s="20" t="s">
        <v>8</v>
      </c>
      <c r="AD9" s="20"/>
      <c r="AE9" s="20">
        <f>AA9*6500</f>
        <v>0</v>
      </c>
      <c r="AF9" s="20"/>
      <c r="AG9" s="21"/>
      <c r="AJ9" s="2"/>
      <c r="AK9" s="2"/>
      <c r="AL9" s="2"/>
      <c r="AM9" s="2"/>
      <c r="AN9" s="2"/>
    </row>
    <row r="10" spans="1:40" ht="18" customHeight="1" x14ac:dyDescent="0.45">
      <c r="A10" s="4">
        <v>5</v>
      </c>
      <c r="B10" s="20" t="s">
        <v>19</v>
      </c>
      <c r="C10" s="20"/>
      <c r="D10" s="20"/>
      <c r="E10" s="20"/>
      <c r="F10" s="20"/>
      <c r="G10" s="20"/>
      <c r="H10" s="20"/>
      <c r="I10" s="20"/>
      <c r="J10" s="20"/>
      <c r="K10" s="20" t="s">
        <v>20</v>
      </c>
      <c r="L10" s="20"/>
      <c r="M10" s="20"/>
      <c r="N10" s="20"/>
      <c r="O10" s="20"/>
      <c r="P10" s="20"/>
      <c r="Q10" s="20"/>
      <c r="R10" s="20"/>
      <c r="S10" s="20"/>
      <c r="T10" s="20"/>
      <c r="U10" s="20" t="s">
        <v>22</v>
      </c>
      <c r="V10" s="20"/>
      <c r="W10" s="20"/>
      <c r="X10" s="20"/>
      <c r="Y10" s="20"/>
      <c r="Z10" s="20"/>
      <c r="AA10" s="20"/>
      <c r="AB10" s="20"/>
      <c r="AC10" s="20" t="s">
        <v>24</v>
      </c>
      <c r="AD10" s="20"/>
      <c r="AE10" s="20">
        <f>AA10*18400</f>
        <v>0</v>
      </c>
      <c r="AF10" s="20"/>
      <c r="AG10" s="21"/>
      <c r="AJ10" s="2"/>
      <c r="AK10" s="2"/>
      <c r="AL10" s="2"/>
      <c r="AM10" s="2"/>
      <c r="AN10" s="2"/>
    </row>
    <row r="11" spans="1:40" ht="18" customHeight="1" x14ac:dyDescent="0.45">
      <c r="A11" s="4">
        <v>6</v>
      </c>
      <c r="B11" s="20" t="s">
        <v>19</v>
      </c>
      <c r="C11" s="20"/>
      <c r="D11" s="20"/>
      <c r="E11" s="20"/>
      <c r="F11" s="20"/>
      <c r="G11" s="20"/>
      <c r="H11" s="20"/>
      <c r="I11" s="20"/>
      <c r="J11" s="20"/>
      <c r="K11" s="20" t="s">
        <v>21</v>
      </c>
      <c r="L11" s="20"/>
      <c r="M11" s="20"/>
      <c r="N11" s="20"/>
      <c r="O11" s="20"/>
      <c r="P11" s="20"/>
      <c r="Q11" s="20"/>
      <c r="R11" s="20"/>
      <c r="S11" s="20"/>
      <c r="T11" s="20"/>
      <c r="U11" s="20" t="s">
        <v>7</v>
      </c>
      <c r="V11" s="20"/>
      <c r="W11" s="20"/>
      <c r="X11" s="20"/>
      <c r="Y11" s="20"/>
      <c r="Z11" s="20"/>
      <c r="AA11" s="20"/>
      <c r="AB11" s="20"/>
      <c r="AC11" s="20" t="s">
        <v>7</v>
      </c>
      <c r="AD11" s="20"/>
      <c r="AE11" s="20">
        <f>AA11*28200</f>
        <v>0</v>
      </c>
      <c r="AF11" s="20"/>
      <c r="AG11" s="21"/>
      <c r="AJ11" s="2"/>
      <c r="AK11" s="2"/>
      <c r="AL11" s="2"/>
      <c r="AM11" s="2"/>
      <c r="AN11" s="2"/>
    </row>
    <row r="12" spans="1:40" ht="18" customHeight="1" x14ac:dyDescent="0.45">
      <c r="A12" s="4">
        <v>7</v>
      </c>
      <c r="B12" s="20" t="s">
        <v>19</v>
      </c>
      <c r="C12" s="20"/>
      <c r="D12" s="20"/>
      <c r="E12" s="20"/>
      <c r="F12" s="20"/>
      <c r="G12" s="20"/>
      <c r="H12" s="20"/>
      <c r="I12" s="20"/>
      <c r="J12" s="20"/>
      <c r="K12" s="20" t="s">
        <v>25</v>
      </c>
      <c r="L12" s="20"/>
      <c r="M12" s="20"/>
      <c r="N12" s="20"/>
      <c r="O12" s="20"/>
      <c r="P12" s="20"/>
      <c r="Q12" s="20"/>
      <c r="R12" s="20"/>
      <c r="S12" s="20"/>
      <c r="T12" s="20"/>
      <c r="U12" s="20" t="s">
        <v>23</v>
      </c>
      <c r="V12" s="20"/>
      <c r="W12" s="20"/>
      <c r="X12" s="20"/>
      <c r="Y12" s="20"/>
      <c r="Z12" s="20"/>
      <c r="AA12" s="20"/>
      <c r="AB12" s="20"/>
      <c r="AC12" s="20" t="s">
        <v>8</v>
      </c>
      <c r="AD12" s="20"/>
      <c r="AE12" s="20">
        <f>AA12*7500</f>
        <v>0</v>
      </c>
      <c r="AF12" s="20"/>
      <c r="AG12" s="21"/>
      <c r="AJ12" s="2"/>
      <c r="AK12" s="2"/>
      <c r="AL12" s="2"/>
      <c r="AM12" s="2"/>
      <c r="AN12" s="2"/>
    </row>
    <row r="13" spans="1:40" ht="18" customHeight="1" x14ac:dyDescent="0.45">
      <c r="A13" s="4">
        <v>8</v>
      </c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 t="s">
        <v>61</v>
      </c>
      <c r="L13" s="20"/>
      <c r="M13" s="20"/>
      <c r="N13" s="20"/>
      <c r="O13" s="20"/>
      <c r="P13" s="20"/>
      <c r="Q13" s="20"/>
      <c r="R13" s="20"/>
      <c r="S13" s="20"/>
      <c r="T13" s="20"/>
      <c r="U13" s="20" t="s">
        <v>22</v>
      </c>
      <c r="V13" s="20"/>
      <c r="W13" s="20"/>
      <c r="X13" s="20"/>
      <c r="Y13" s="20"/>
      <c r="Z13" s="20"/>
      <c r="AA13" s="20"/>
      <c r="AB13" s="20"/>
      <c r="AC13" s="20" t="s">
        <v>24</v>
      </c>
      <c r="AD13" s="20"/>
      <c r="AE13" s="20">
        <f>AA13*30000</f>
        <v>0</v>
      </c>
      <c r="AF13" s="20"/>
      <c r="AG13" s="21"/>
      <c r="AJ13" s="2"/>
      <c r="AK13" s="2"/>
      <c r="AL13" s="2"/>
      <c r="AM13" s="2"/>
      <c r="AN13" s="2"/>
    </row>
    <row r="14" spans="1:40" ht="18" customHeight="1" x14ac:dyDescent="0.45">
      <c r="A14" s="4">
        <v>9</v>
      </c>
      <c r="B14" s="20" t="s">
        <v>19</v>
      </c>
      <c r="C14" s="20"/>
      <c r="D14" s="20"/>
      <c r="E14" s="20"/>
      <c r="F14" s="20"/>
      <c r="G14" s="20"/>
      <c r="H14" s="20"/>
      <c r="I14" s="20"/>
      <c r="J14" s="20"/>
      <c r="K14" s="20" t="s">
        <v>62</v>
      </c>
      <c r="L14" s="20"/>
      <c r="M14" s="20"/>
      <c r="N14" s="20"/>
      <c r="O14" s="20"/>
      <c r="P14" s="20"/>
      <c r="Q14" s="20"/>
      <c r="R14" s="20"/>
      <c r="S14" s="20"/>
      <c r="T14" s="20"/>
      <c r="U14" s="20" t="s">
        <v>7</v>
      </c>
      <c r="V14" s="20"/>
      <c r="W14" s="20"/>
      <c r="X14" s="20"/>
      <c r="Y14" s="20"/>
      <c r="Z14" s="20"/>
      <c r="AA14" s="20"/>
      <c r="AB14" s="20"/>
      <c r="AC14" s="20" t="s">
        <v>7</v>
      </c>
      <c r="AD14" s="20"/>
      <c r="AE14" s="20">
        <f>AA14*39000</f>
        <v>0</v>
      </c>
      <c r="AF14" s="20"/>
      <c r="AG14" s="21"/>
      <c r="AJ14" s="2"/>
      <c r="AK14" s="2"/>
      <c r="AL14" s="2"/>
      <c r="AM14" s="2"/>
      <c r="AN14" s="2"/>
    </row>
    <row r="15" spans="1:40" ht="18" customHeight="1" x14ac:dyDescent="0.45">
      <c r="A15" s="4">
        <v>10</v>
      </c>
      <c r="B15" s="20" t="s">
        <v>26</v>
      </c>
      <c r="C15" s="20"/>
      <c r="D15" s="20"/>
      <c r="E15" s="20"/>
      <c r="F15" s="20"/>
      <c r="G15" s="20"/>
      <c r="H15" s="20"/>
      <c r="I15" s="20"/>
      <c r="J15" s="20"/>
      <c r="K15" s="20" t="s">
        <v>27</v>
      </c>
      <c r="L15" s="20"/>
      <c r="M15" s="20"/>
      <c r="N15" s="20"/>
      <c r="O15" s="20"/>
      <c r="P15" s="20"/>
      <c r="Q15" s="20"/>
      <c r="R15" s="20"/>
      <c r="S15" s="20"/>
      <c r="T15" s="20"/>
      <c r="U15" s="20" t="s">
        <v>23</v>
      </c>
      <c r="V15" s="20"/>
      <c r="W15" s="20"/>
      <c r="X15" s="20"/>
      <c r="Y15" s="20"/>
      <c r="Z15" s="20"/>
      <c r="AA15" s="20"/>
      <c r="AB15" s="20"/>
      <c r="AC15" s="20" t="s">
        <v>8</v>
      </c>
      <c r="AD15" s="20"/>
      <c r="AE15" s="20">
        <f>AA15*6000</f>
        <v>0</v>
      </c>
      <c r="AF15" s="20"/>
      <c r="AG15" s="21"/>
      <c r="AJ15" s="2"/>
      <c r="AK15" s="2"/>
      <c r="AL15" s="2"/>
      <c r="AM15" s="2"/>
      <c r="AN15" s="2"/>
    </row>
    <row r="16" spans="1:40" ht="18" customHeight="1" x14ac:dyDescent="0.45">
      <c r="A16" s="4">
        <v>11</v>
      </c>
      <c r="B16" s="20" t="s">
        <v>28</v>
      </c>
      <c r="C16" s="20"/>
      <c r="D16" s="20"/>
      <c r="E16" s="20"/>
      <c r="F16" s="20"/>
      <c r="G16" s="20"/>
      <c r="H16" s="20"/>
      <c r="I16" s="20"/>
      <c r="J16" s="20"/>
      <c r="K16" s="20" t="s">
        <v>29</v>
      </c>
      <c r="L16" s="20"/>
      <c r="M16" s="20"/>
      <c r="N16" s="20"/>
      <c r="O16" s="20"/>
      <c r="P16" s="20"/>
      <c r="Q16" s="20"/>
      <c r="R16" s="20"/>
      <c r="S16" s="20"/>
      <c r="T16" s="20"/>
      <c r="U16" s="20" t="s">
        <v>30</v>
      </c>
      <c r="V16" s="20"/>
      <c r="W16" s="20"/>
      <c r="X16" s="20"/>
      <c r="Y16" s="20"/>
      <c r="Z16" s="20"/>
      <c r="AA16" s="20"/>
      <c r="AB16" s="20"/>
      <c r="AC16" s="20" t="s">
        <v>31</v>
      </c>
      <c r="AD16" s="20"/>
      <c r="AE16" s="20">
        <f>AA16*53000</f>
        <v>0</v>
      </c>
      <c r="AF16" s="20"/>
      <c r="AG16" s="21"/>
      <c r="AJ16" s="2"/>
      <c r="AK16" s="2"/>
      <c r="AL16" s="2"/>
      <c r="AM16" s="2"/>
      <c r="AN16" s="2"/>
    </row>
    <row r="17" spans="1:40" ht="18" customHeight="1" x14ac:dyDescent="0.45">
      <c r="A17" s="4">
        <v>12</v>
      </c>
      <c r="B17" s="20" t="s">
        <v>46</v>
      </c>
      <c r="C17" s="20"/>
      <c r="D17" s="20"/>
      <c r="E17" s="20"/>
      <c r="F17" s="20"/>
      <c r="G17" s="20"/>
      <c r="H17" s="20"/>
      <c r="I17" s="20"/>
      <c r="J17" s="20"/>
      <c r="K17" s="20" t="s">
        <v>48</v>
      </c>
      <c r="L17" s="20"/>
      <c r="M17" s="20"/>
      <c r="N17" s="20"/>
      <c r="O17" s="20"/>
      <c r="P17" s="20"/>
      <c r="Q17" s="20"/>
      <c r="R17" s="20"/>
      <c r="S17" s="20"/>
      <c r="T17" s="20"/>
      <c r="U17" s="20" t="s">
        <v>6</v>
      </c>
      <c r="V17" s="20"/>
      <c r="W17" s="20"/>
      <c r="X17" s="20"/>
      <c r="Y17" s="20"/>
      <c r="Z17" s="20"/>
      <c r="AA17" s="20"/>
      <c r="AB17" s="20"/>
      <c r="AC17" s="20" t="s">
        <v>8</v>
      </c>
      <c r="AD17" s="20"/>
      <c r="AE17" s="20">
        <f>AA17*3.2*1350</f>
        <v>0</v>
      </c>
      <c r="AF17" s="20"/>
      <c r="AG17" s="21"/>
      <c r="AJ17" s="2"/>
      <c r="AK17" s="2"/>
      <c r="AL17" s="2"/>
      <c r="AM17" s="2"/>
      <c r="AN17" s="2"/>
    </row>
    <row r="18" spans="1:40" ht="18" customHeight="1" x14ac:dyDescent="0.45">
      <c r="A18" s="4">
        <v>13</v>
      </c>
      <c r="B18" s="20" t="s">
        <v>47</v>
      </c>
      <c r="C18" s="20"/>
      <c r="D18" s="20"/>
      <c r="E18" s="20"/>
      <c r="F18" s="20"/>
      <c r="G18" s="20"/>
      <c r="H18" s="20"/>
      <c r="I18" s="20"/>
      <c r="J18" s="20"/>
      <c r="K18" s="20" t="s">
        <v>49</v>
      </c>
      <c r="L18" s="20"/>
      <c r="M18" s="20"/>
      <c r="N18" s="20"/>
      <c r="O18" s="20"/>
      <c r="P18" s="20"/>
      <c r="Q18" s="20"/>
      <c r="R18" s="20"/>
      <c r="S18" s="20"/>
      <c r="T18" s="20"/>
      <c r="U18" s="20" t="s">
        <v>7</v>
      </c>
      <c r="V18" s="20"/>
      <c r="W18" s="20"/>
      <c r="X18" s="20"/>
      <c r="Y18" s="20"/>
      <c r="Z18" s="20"/>
      <c r="AA18" s="20"/>
      <c r="AB18" s="20"/>
      <c r="AC18" s="20" t="s">
        <v>7</v>
      </c>
      <c r="AD18" s="20"/>
      <c r="AE18" s="20">
        <f>AA18*2.2*1350</f>
        <v>0</v>
      </c>
      <c r="AF18" s="20"/>
      <c r="AG18" s="21"/>
      <c r="AJ18" s="2"/>
      <c r="AK18" s="2"/>
      <c r="AL18" s="2"/>
      <c r="AM18" s="2"/>
      <c r="AN18" s="2"/>
    </row>
    <row r="19" spans="1:40" ht="18" customHeight="1" x14ac:dyDescent="0.45">
      <c r="A19" s="4">
        <v>14</v>
      </c>
      <c r="B19" s="20" t="s">
        <v>63</v>
      </c>
      <c r="C19" s="20"/>
      <c r="D19" s="20"/>
      <c r="E19" s="20"/>
      <c r="F19" s="20"/>
      <c r="G19" s="20" t="s">
        <v>64</v>
      </c>
      <c r="H19" s="20"/>
      <c r="I19" s="20"/>
      <c r="J19" s="20"/>
      <c r="K19" s="20" t="s">
        <v>32</v>
      </c>
      <c r="L19" s="20"/>
      <c r="M19" s="20"/>
      <c r="N19" s="20"/>
      <c r="O19" s="20"/>
      <c r="P19" s="20"/>
      <c r="Q19" s="20"/>
      <c r="R19" s="20"/>
      <c r="S19" s="20"/>
      <c r="T19" s="20"/>
      <c r="U19" s="20" t="s">
        <v>40</v>
      </c>
      <c r="V19" s="20"/>
      <c r="W19" s="20"/>
      <c r="X19" s="20"/>
      <c r="Y19" s="20"/>
      <c r="Z19" s="20"/>
      <c r="AA19" s="20"/>
      <c r="AB19" s="20"/>
      <c r="AC19" s="20" t="s">
        <v>39</v>
      </c>
      <c r="AD19" s="20"/>
      <c r="AE19" s="20">
        <f>AA19*401200</f>
        <v>0</v>
      </c>
      <c r="AF19" s="20"/>
      <c r="AG19" s="21"/>
      <c r="AJ19" s="2"/>
      <c r="AK19" s="2"/>
      <c r="AL19" s="2"/>
      <c r="AM19" s="2"/>
      <c r="AN19" s="2"/>
    </row>
    <row r="20" spans="1:40" ht="18" customHeight="1" x14ac:dyDescent="0.45">
      <c r="A20" s="4">
        <v>15</v>
      </c>
      <c r="B20" s="20" t="s">
        <v>38</v>
      </c>
      <c r="C20" s="20"/>
      <c r="D20" s="20"/>
      <c r="E20" s="20"/>
      <c r="F20" s="20"/>
      <c r="G20" s="20" t="s">
        <v>65</v>
      </c>
      <c r="H20" s="20"/>
      <c r="I20" s="20"/>
      <c r="J20" s="20"/>
      <c r="K20" s="20" t="s">
        <v>33</v>
      </c>
      <c r="L20" s="20"/>
      <c r="M20" s="20"/>
      <c r="N20" s="20"/>
      <c r="O20" s="20"/>
      <c r="P20" s="20"/>
      <c r="Q20" s="20"/>
      <c r="R20" s="20"/>
      <c r="S20" s="20"/>
      <c r="T20" s="20"/>
      <c r="U20" s="20" t="s">
        <v>7</v>
      </c>
      <c r="V20" s="20"/>
      <c r="W20" s="20"/>
      <c r="X20" s="20"/>
      <c r="Y20" s="20"/>
      <c r="Z20" s="20"/>
      <c r="AA20" s="20"/>
      <c r="AB20" s="20"/>
      <c r="AC20" s="20" t="s">
        <v>7</v>
      </c>
      <c r="AD20" s="20"/>
      <c r="AE20" s="20">
        <f>AA20*444200</f>
        <v>0</v>
      </c>
      <c r="AF20" s="20"/>
      <c r="AG20" s="21"/>
      <c r="AJ20" s="2"/>
      <c r="AK20" s="2"/>
      <c r="AL20" s="2"/>
      <c r="AM20" s="2"/>
      <c r="AN20" s="2"/>
    </row>
    <row r="21" spans="1:40" ht="18" customHeight="1" x14ac:dyDescent="0.45">
      <c r="A21" s="4">
        <v>16</v>
      </c>
      <c r="B21" s="20" t="s">
        <v>38</v>
      </c>
      <c r="C21" s="20"/>
      <c r="D21" s="20"/>
      <c r="E21" s="20"/>
      <c r="F21" s="20"/>
      <c r="G21" s="20" t="s">
        <v>66</v>
      </c>
      <c r="H21" s="20"/>
      <c r="I21" s="20"/>
      <c r="J21" s="20"/>
      <c r="K21" s="20" t="s">
        <v>34</v>
      </c>
      <c r="L21" s="20"/>
      <c r="M21" s="20"/>
      <c r="N21" s="20"/>
      <c r="O21" s="20"/>
      <c r="P21" s="20"/>
      <c r="Q21" s="20"/>
      <c r="R21" s="20"/>
      <c r="S21" s="20"/>
      <c r="T21" s="20"/>
      <c r="U21" s="20" t="s">
        <v>7</v>
      </c>
      <c r="V21" s="20"/>
      <c r="W21" s="20"/>
      <c r="X21" s="20"/>
      <c r="Y21" s="20"/>
      <c r="Z21" s="20"/>
      <c r="AA21" s="20"/>
      <c r="AB21" s="20"/>
      <c r="AC21" s="20" t="s">
        <v>7</v>
      </c>
      <c r="AD21" s="20"/>
      <c r="AE21" s="20">
        <f>AA21*410300</f>
        <v>0</v>
      </c>
      <c r="AF21" s="20"/>
      <c r="AG21" s="21"/>
      <c r="AJ21" s="2"/>
      <c r="AK21" s="2"/>
      <c r="AL21" s="2"/>
      <c r="AM21" s="2"/>
      <c r="AN21" s="2"/>
    </row>
    <row r="22" spans="1:40" ht="18" customHeight="1" x14ac:dyDescent="0.45">
      <c r="A22" s="4">
        <v>17</v>
      </c>
      <c r="B22" s="20" t="s">
        <v>38</v>
      </c>
      <c r="C22" s="20"/>
      <c r="D22" s="20"/>
      <c r="E22" s="20"/>
      <c r="F22" s="20"/>
      <c r="G22" s="20" t="s">
        <v>67</v>
      </c>
      <c r="H22" s="20"/>
      <c r="I22" s="20"/>
      <c r="J22" s="20"/>
      <c r="K22" s="20" t="s">
        <v>33</v>
      </c>
      <c r="L22" s="20"/>
      <c r="M22" s="20"/>
      <c r="N22" s="20"/>
      <c r="O22" s="20"/>
      <c r="P22" s="20"/>
      <c r="Q22" s="20"/>
      <c r="R22" s="20"/>
      <c r="S22" s="20"/>
      <c r="T22" s="20"/>
      <c r="U22" s="20" t="s">
        <v>7</v>
      </c>
      <c r="V22" s="20"/>
      <c r="W22" s="20"/>
      <c r="X22" s="20"/>
      <c r="Y22" s="20"/>
      <c r="Z22" s="20"/>
      <c r="AA22" s="20"/>
      <c r="AB22" s="20"/>
      <c r="AC22" s="20" t="s">
        <v>7</v>
      </c>
      <c r="AD22" s="20"/>
      <c r="AE22" s="20">
        <f>AA22*453300</f>
        <v>0</v>
      </c>
      <c r="AF22" s="20"/>
      <c r="AG22" s="21"/>
      <c r="AJ22" s="2"/>
      <c r="AK22" s="2"/>
      <c r="AL22" s="2"/>
      <c r="AM22" s="2"/>
      <c r="AN22" s="2"/>
    </row>
    <row r="23" spans="1:40" ht="18" customHeight="1" x14ac:dyDescent="0.45">
      <c r="A23" s="4">
        <v>18</v>
      </c>
      <c r="B23" s="20" t="s">
        <v>38</v>
      </c>
      <c r="C23" s="20"/>
      <c r="D23" s="20"/>
      <c r="E23" s="20"/>
      <c r="F23" s="20"/>
      <c r="G23" s="20" t="s">
        <v>68</v>
      </c>
      <c r="H23" s="20"/>
      <c r="I23" s="20"/>
      <c r="J23" s="20"/>
      <c r="K23" s="20" t="s">
        <v>35</v>
      </c>
      <c r="L23" s="20"/>
      <c r="M23" s="20"/>
      <c r="N23" s="20"/>
      <c r="O23" s="20"/>
      <c r="P23" s="20"/>
      <c r="Q23" s="20"/>
      <c r="R23" s="20"/>
      <c r="S23" s="20"/>
      <c r="T23" s="20"/>
      <c r="U23" s="20" t="s">
        <v>7</v>
      </c>
      <c r="V23" s="20"/>
      <c r="W23" s="20"/>
      <c r="X23" s="20"/>
      <c r="Y23" s="20"/>
      <c r="Z23" s="20"/>
      <c r="AA23" s="20"/>
      <c r="AB23" s="20"/>
      <c r="AC23" s="20" t="s">
        <v>7</v>
      </c>
      <c r="AD23" s="20"/>
      <c r="AE23" s="20">
        <f>AA23*415800</f>
        <v>0</v>
      </c>
      <c r="AF23" s="20"/>
      <c r="AG23" s="21"/>
      <c r="AJ23" s="2"/>
      <c r="AK23" s="2"/>
      <c r="AL23" s="2"/>
      <c r="AM23" s="2"/>
      <c r="AN23" s="2"/>
    </row>
    <row r="24" spans="1:40" ht="18" customHeight="1" x14ac:dyDescent="0.45">
      <c r="A24" s="4">
        <v>19</v>
      </c>
      <c r="B24" s="20" t="s">
        <v>38</v>
      </c>
      <c r="C24" s="20"/>
      <c r="D24" s="20"/>
      <c r="E24" s="20"/>
      <c r="F24" s="20"/>
      <c r="G24" s="20"/>
      <c r="H24" s="20"/>
      <c r="I24" s="20"/>
      <c r="J24" s="20"/>
      <c r="K24" s="20" t="s">
        <v>33</v>
      </c>
      <c r="L24" s="20"/>
      <c r="M24" s="20"/>
      <c r="N24" s="20"/>
      <c r="O24" s="20"/>
      <c r="P24" s="20"/>
      <c r="Q24" s="20"/>
      <c r="R24" s="20"/>
      <c r="S24" s="20"/>
      <c r="T24" s="20"/>
      <c r="U24" s="20" t="s">
        <v>7</v>
      </c>
      <c r="V24" s="20"/>
      <c r="W24" s="20"/>
      <c r="X24" s="20"/>
      <c r="Y24" s="20"/>
      <c r="Z24" s="20"/>
      <c r="AA24" s="20"/>
      <c r="AB24" s="20"/>
      <c r="AC24" s="20" t="s">
        <v>7</v>
      </c>
      <c r="AD24" s="20"/>
      <c r="AE24" s="20">
        <f>AA24*458800</f>
        <v>0</v>
      </c>
      <c r="AF24" s="20"/>
      <c r="AG24" s="21"/>
      <c r="AJ24" s="2"/>
      <c r="AK24" s="2"/>
      <c r="AL24" s="2"/>
      <c r="AM24" s="2"/>
      <c r="AN24" s="2"/>
    </row>
    <row r="25" spans="1:40" ht="18" customHeight="1" x14ac:dyDescent="0.45">
      <c r="A25" s="4">
        <v>20</v>
      </c>
      <c r="B25" s="20" t="s">
        <v>38</v>
      </c>
      <c r="C25" s="20"/>
      <c r="D25" s="20"/>
      <c r="E25" s="20"/>
      <c r="F25" s="20"/>
      <c r="G25" s="20"/>
      <c r="H25" s="20"/>
      <c r="I25" s="20"/>
      <c r="J25" s="20"/>
      <c r="K25" s="20" t="s">
        <v>36</v>
      </c>
      <c r="L25" s="20"/>
      <c r="M25" s="20"/>
      <c r="N25" s="20"/>
      <c r="O25" s="20"/>
      <c r="P25" s="20"/>
      <c r="Q25" s="20"/>
      <c r="R25" s="20"/>
      <c r="S25" s="20"/>
      <c r="T25" s="20"/>
      <c r="U25" s="20" t="s">
        <v>7</v>
      </c>
      <c r="V25" s="20"/>
      <c r="W25" s="20"/>
      <c r="X25" s="20"/>
      <c r="Y25" s="20"/>
      <c r="Z25" s="20"/>
      <c r="AA25" s="20"/>
      <c r="AB25" s="20"/>
      <c r="AC25" s="20" t="s">
        <v>7</v>
      </c>
      <c r="AD25" s="20"/>
      <c r="AE25" s="20">
        <f>AA25*421300</f>
        <v>0</v>
      </c>
      <c r="AF25" s="20"/>
      <c r="AG25" s="21"/>
      <c r="AJ25" s="2"/>
      <c r="AK25" s="2"/>
      <c r="AL25" s="2"/>
      <c r="AM25" s="2"/>
      <c r="AN25" s="2"/>
    </row>
    <row r="26" spans="1:40" ht="18" customHeight="1" x14ac:dyDescent="0.45">
      <c r="A26" s="4">
        <v>21</v>
      </c>
      <c r="B26" s="20" t="s">
        <v>38</v>
      </c>
      <c r="C26" s="20"/>
      <c r="D26" s="20"/>
      <c r="E26" s="20"/>
      <c r="F26" s="20"/>
      <c r="G26" s="20"/>
      <c r="H26" s="20"/>
      <c r="I26" s="20"/>
      <c r="J26" s="20"/>
      <c r="K26" s="20" t="s">
        <v>33</v>
      </c>
      <c r="L26" s="20"/>
      <c r="M26" s="20"/>
      <c r="N26" s="20"/>
      <c r="O26" s="20"/>
      <c r="P26" s="20"/>
      <c r="Q26" s="20"/>
      <c r="R26" s="20"/>
      <c r="S26" s="20"/>
      <c r="T26" s="20"/>
      <c r="U26" s="20" t="s">
        <v>7</v>
      </c>
      <c r="V26" s="20"/>
      <c r="W26" s="20"/>
      <c r="X26" s="20"/>
      <c r="Y26" s="20"/>
      <c r="Z26" s="20"/>
      <c r="AA26" s="20"/>
      <c r="AB26" s="20"/>
      <c r="AC26" s="20" t="s">
        <v>7</v>
      </c>
      <c r="AD26" s="20"/>
      <c r="AE26" s="20">
        <f>AA26*464300</f>
        <v>0</v>
      </c>
      <c r="AF26" s="20"/>
      <c r="AG26" s="21"/>
      <c r="AJ26" s="2"/>
      <c r="AK26" s="2"/>
      <c r="AL26" s="2"/>
      <c r="AM26" s="2"/>
      <c r="AN26" s="2"/>
    </row>
    <row r="27" spans="1:40" ht="18" customHeight="1" x14ac:dyDescent="0.45">
      <c r="A27" s="4">
        <v>22</v>
      </c>
      <c r="B27" s="20" t="s">
        <v>38</v>
      </c>
      <c r="C27" s="20"/>
      <c r="D27" s="20"/>
      <c r="E27" s="20"/>
      <c r="F27" s="20"/>
      <c r="G27" s="20"/>
      <c r="H27" s="20"/>
      <c r="I27" s="20"/>
      <c r="J27" s="20"/>
      <c r="K27" s="20" t="s">
        <v>37</v>
      </c>
      <c r="L27" s="20"/>
      <c r="M27" s="20"/>
      <c r="N27" s="20"/>
      <c r="O27" s="20"/>
      <c r="P27" s="20"/>
      <c r="Q27" s="20"/>
      <c r="R27" s="20"/>
      <c r="S27" s="20"/>
      <c r="T27" s="20"/>
      <c r="U27" s="20" t="s">
        <v>7</v>
      </c>
      <c r="V27" s="20"/>
      <c r="W27" s="20"/>
      <c r="X27" s="20"/>
      <c r="Y27" s="20"/>
      <c r="Z27" s="20"/>
      <c r="AA27" s="20"/>
      <c r="AB27" s="20"/>
      <c r="AC27" s="20" t="s">
        <v>7</v>
      </c>
      <c r="AD27" s="20"/>
      <c r="AE27" s="20">
        <f>AA27*426800</f>
        <v>0</v>
      </c>
      <c r="AF27" s="20"/>
      <c r="AG27" s="21"/>
      <c r="AJ27" s="2"/>
      <c r="AK27" s="2"/>
      <c r="AL27" s="2"/>
      <c r="AM27" s="2"/>
      <c r="AN27" s="2"/>
    </row>
    <row r="28" spans="1:40" ht="18" customHeight="1" x14ac:dyDescent="0.45">
      <c r="A28" s="4">
        <v>23</v>
      </c>
      <c r="B28" s="20" t="s">
        <v>38</v>
      </c>
      <c r="C28" s="20"/>
      <c r="D28" s="20"/>
      <c r="E28" s="20"/>
      <c r="F28" s="20"/>
      <c r="G28" s="20"/>
      <c r="H28" s="20"/>
      <c r="I28" s="20"/>
      <c r="J28" s="20"/>
      <c r="K28" s="20" t="s">
        <v>33</v>
      </c>
      <c r="L28" s="20"/>
      <c r="M28" s="20"/>
      <c r="N28" s="20"/>
      <c r="O28" s="20"/>
      <c r="P28" s="20"/>
      <c r="Q28" s="20"/>
      <c r="R28" s="20"/>
      <c r="S28" s="20"/>
      <c r="T28" s="20"/>
      <c r="U28" s="20" t="s">
        <v>7</v>
      </c>
      <c r="V28" s="20"/>
      <c r="W28" s="20"/>
      <c r="X28" s="20"/>
      <c r="Y28" s="20"/>
      <c r="Z28" s="20"/>
      <c r="AA28" s="20"/>
      <c r="AB28" s="20"/>
      <c r="AC28" s="20" t="s">
        <v>7</v>
      </c>
      <c r="AD28" s="20"/>
      <c r="AE28" s="20">
        <f>AA28*469800</f>
        <v>0</v>
      </c>
      <c r="AF28" s="20"/>
      <c r="AG28" s="21"/>
      <c r="AJ28" s="2"/>
      <c r="AK28" s="2"/>
      <c r="AL28" s="2"/>
      <c r="AM28" s="2"/>
      <c r="AN28" s="2"/>
    </row>
    <row r="29" spans="1:40" ht="18" customHeight="1" x14ac:dyDescent="0.45">
      <c r="A29" s="4">
        <v>24</v>
      </c>
      <c r="B29" s="20" t="s">
        <v>42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 t="s">
        <v>41</v>
      </c>
      <c r="AD29" s="20"/>
      <c r="AE29" s="20">
        <f>AA29*40000</f>
        <v>0</v>
      </c>
      <c r="AF29" s="20"/>
      <c r="AG29" s="21"/>
      <c r="AJ29" s="2"/>
      <c r="AK29" s="2"/>
      <c r="AL29" s="2"/>
      <c r="AM29" s="2"/>
      <c r="AN29" s="2"/>
    </row>
    <row r="30" spans="1:40" ht="18" customHeight="1" x14ac:dyDescent="0.45">
      <c r="A30" s="4">
        <v>25</v>
      </c>
      <c r="B30" s="20" t="s">
        <v>43</v>
      </c>
      <c r="C30" s="20"/>
      <c r="D30" s="20"/>
      <c r="E30" s="20"/>
      <c r="F30" s="20"/>
      <c r="G30" s="20"/>
      <c r="H30" s="20"/>
      <c r="I30" s="20"/>
      <c r="J30" s="20"/>
      <c r="K30" s="20" t="s">
        <v>69</v>
      </c>
      <c r="L30" s="20"/>
      <c r="M30" s="20"/>
      <c r="N30" s="20"/>
      <c r="O30" s="20"/>
      <c r="P30" s="20"/>
      <c r="Q30" s="20"/>
      <c r="R30" s="20"/>
      <c r="S30" s="20"/>
      <c r="T30" s="20"/>
      <c r="U30" s="20" t="s">
        <v>40</v>
      </c>
      <c r="V30" s="20"/>
      <c r="W30" s="20"/>
      <c r="X30" s="20"/>
      <c r="Y30" s="20"/>
      <c r="Z30" s="20"/>
      <c r="AA30" s="20"/>
      <c r="AB30" s="20"/>
      <c r="AC30" s="20" t="s">
        <v>39</v>
      </c>
      <c r="AD30" s="20"/>
      <c r="AE30" s="20">
        <f>AA30*63600</f>
        <v>0</v>
      </c>
      <c r="AF30" s="20"/>
      <c r="AG30" s="21"/>
      <c r="AJ30" s="2"/>
      <c r="AK30" s="2"/>
      <c r="AL30" s="2"/>
      <c r="AM30" s="2"/>
      <c r="AN30" s="2"/>
    </row>
    <row r="31" spans="1:40" ht="18" customHeight="1" x14ac:dyDescent="0.45">
      <c r="A31" s="4">
        <v>26</v>
      </c>
      <c r="B31" s="20" t="s">
        <v>44</v>
      </c>
      <c r="C31" s="20"/>
      <c r="D31" s="20"/>
      <c r="E31" s="20"/>
      <c r="F31" s="20"/>
      <c r="G31" s="20"/>
      <c r="H31" s="20"/>
      <c r="I31" s="20"/>
      <c r="J31" s="20"/>
      <c r="K31" s="20" t="s">
        <v>70</v>
      </c>
      <c r="L31" s="20"/>
      <c r="M31" s="20"/>
      <c r="N31" s="20"/>
      <c r="O31" s="20"/>
      <c r="P31" s="20"/>
      <c r="Q31" s="20"/>
      <c r="R31" s="20"/>
      <c r="S31" s="20"/>
      <c r="T31" s="20"/>
      <c r="U31" s="20" t="s">
        <v>7</v>
      </c>
      <c r="V31" s="20"/>
      <c r="W31" s="20"/>
      <c r="X31" s="20"/>
      <c r="Y31" s="20"/>
      <c r="Z31" s="20"/>
      <c r="AA31" s="20"/>
      <c r="AB31" s="20"/>
      <c r="AC31" s="20" t="s">
        <v>7</v>
      </c>
      <c r="AD31" s="20"/>
      <c r="AE31" s="20">
        <f>AA31*93700</f>
        <v>0</v>
      </c>
      <c r="AF31" s="20"/>
      <c r="AG31" s="21"/>
      <c r="AJ31" s="2"/>
      <c r="AK31" s="2"/>
      <c r="AL31" s="2"/>
      <c r="AM31" s="2"/>
      <c r="AN31" s="2"/>
    </row>
    <row r="32" spans="1:40" ht="18" customHeight="1" x14ac:dyDescent="0.45">
      <c r="A32" s="4">
        <v>27</v>
      </c>
      <c r="B32" s="20" t="s">
        <v>44</v>
      </c>
      <c r="C32" s="20"/>
      <c r="D32" s="20"/>
      <c r="E32" s="20"/>
      <c r="F32" s="20"/>
      <c r="G32" s="20"/>
      <c r="H32" s="20"/>
      <c r="I32" s="20"/>
      <c r="J32" s="20"/>
      <c r="K32" s="20" t="s">
        <v>71</v>
      </c>
      <c r="L32" s="20"/>
      <c r="M32" s="20"/>
      <c r="N32" s="20"/>
      <c r="O32" s="20"/>
      <c r="P32" s="20"/>
      <c r="Q32" s="20"/>
      <c r="R32" s="20"/>
      <c r="S32" s="20"/>
      <c r="T32" s="20"/>
      <c r="U32" s="20" t="s">
        <v>7</v>
      </c>
      <c r="V32" s="20"/>
      <c r="W32" s="20"/>
      <c r="X32" s="20"/>
      <c r="Y32" s="20"/>
      <c r="Z32" s="20"/>
      <c r="AA32" s="20"/>
      <c r="AB32" s="20"/>
      <c r="AC32" s="20" t="s">
        <v>7</v>
      </c>
      <c r="AD32" s="20"/>
      <c r="AE32" s="20">
        <f>AA32*166700</f>
        <v>0</v>
      </c>
      <c r="AF32" s="20"/>
      <c r="AG32" s="21"/>
      <c r="AJ32" s="2"/>
      <c r="AK32" s="2"/>
      <c r="AL32" s="2"/>
      <c r="AM32" s="2"/>
      <c r="AN32" s="2"/>
    </row>
    <row r="33" spans="1:40" ht="18" customHeight="1" x14ac:dyDescent="0.45">
      <c r="A33" s="4">
        <v>28</v>
      </c>
      <c r="B33" s="20" t="s">
        <v>45</v>
      </c>
      <c r="C33" s="20"/>
      <c r="D33" s="20"/>
      <c r="E33" s="20"/>
      <c r="F33" s="20"/>
      <c r="G33" s="20"/>
      <c r="H33" s="20"/>
      <c r="I33" s="20"/>
      <c r="J33" s="20"/>
      <c r="K33" s="20" t="s">
        <v>72</v>
      </c>
      <c r="L33" s="20"/>
      <c r="M33" s="20"/>
      <c r="N33" s="20"/>
      <c r="O33" s="20"/>
      <c r="P33" s="20"/>
      <c r="Q33" s="20"/>
      <c r="R33" s="20"/>
      <c r="S33" s="20"/>
      <c r="T33" s="20"/>
      <c r="U33" s="20" t="s">
        <v>40</v>
      </c>
      <c r="V33" s="20"/>
      <c r="W33" s="20"/>
      <c r="X33" s="20"/>
      <c r="Y33" s="20"/>
      <c r="Z33" s="20"/>
      <c r="AA33" s="20"/>
      <c r="AB33" s="20"/>
      <c r="AC33" s="20" t="s">
        <v>39</v>
      </c>
      <c r="AD33" s="20"/>
      <c r="AE33" s="20">
        <f>AA33*71300</f>
        <v>0</v>
      </c>
      <c r="AF33" s="20"/>
      <c r="AG33" s="21"/>
      <c r="AJ33" s="2"/>
      <c r="AK33" s="2"/>
      <c r="AL33" s="2"/>
      <c r="AM33" s="2"/>
      <c r="AN33" s="2"/>
    </row>
    <row r="34" spans="1:40" ht="18" customHeight="1" x14ac:dyDescent="0.45">
      <c r="A34" s="4">
        <v>29</v>
      </c>
      <c r="B34" s="20" t="s">
        <v>50</v>
      </c>
      <c r="C34" s="20"/>
      <c r="D34" s="20"/>
      <c r="E34" s="20"/>
      <c r="F34" s="20"/>
      <c r="G34" s="20"/>
      <c r="H34" s="20"/>
      <c r="I34" s="20"/>
      <c r="J34" s="20"/>
      <c r="K34" s="20" t="s">
        <v>74</v>
      </c>
      <c r="L34" s="20"/>
      <c r="M34" s="20"/>
      <c r="N34" s="20"/>
      <c r="O34" s="20"/>
      <c r="P34" s="20"/>
      <c r="Q34" s="20"/>
      <c r="R34" s="20"/>
      <c r="S34" s="20"/>
      <c r="T34" s="20"/>
      <c r="U34" s="20" t="s">
        <v>40</v>
      </c>
      <c r="V34" s="20"/>
      <c r="W34" s="20"/>
      <c r="X34" s="20"/>
      <c r="Y34" s="20"/>
      <c r="Z34" s="20"/>
      <c r="AA34" s="20"/>
      <c r="AB34" s="20"/>
      <c r="AC34" s="20" t="s">
        <v>39</v>
      </c>
      <c r="AD34" s="20"/>
      <c r="AE34" s="20">
        <f>AA34*571300</f>
        <v>0</v>
      </c>
      <c r="AF34" s="20"/>
      <c r="AG34" s="21"/>
      <c r="AJ34" s="2"/>
      <c r="AK34" s="2"/>
      <c r="AL34" s="2"/>
      <c r="AM34" s="2"/>
      <c r="AN34" s="2"/>
    </row>
    <row r="35" spans="1:40" ht="18" customHeight="1" x14ac:dyDescent="0.45">
      <c r="A35" s="4">
        <v>30</v>
      </c>
      <c r="B35" s="20" t="s">
        <v>44</v>
      </c>
      <c r="C35" s="20"/>
      <c r="D35" s="20"/>
      <c r="E35" s="20"/>
      <c r="F35" s="20"/>
      <c r="G35" s="20"/>
      <c r="H35" s="20"/>
      <c r="I35" s="20"/>
      <c r="J35" s="20"/>
      <c r="K35" s="20" t="s">
        <v>75</v>
      </c>
      <c r="L35" s="20"/>
      <c r="M35" s="20"/>
      <c r="N35" s="20"/>
      <c r="O35" s="20"/>
      <c r="P35" s="20"/>
      <c r="Q35" s="20"/>
      <c r="R35" s="20"/>
      <c r="S35" s="20"/>
      <c r="T35" s="20"/>
      <c r="U35" s="20" t="s">
        <v>7</v>
      </c>
      <c r="V35" s="20"/>
      <c r="W35" s="20"/>
      <c r="X35" s="20"/>
      <c r="Y35" s="20"/>
      <c r="Z35" s="20"/>
      <c r="AA35" s="20"/>
      <c r="AB35" s="20"/>
      <c r="AC35" s="20" t="s">
        <v>7</v>
      </c>
      <c r="AD35" s="20"/>
      <c r="AE35" s="20">
        <f>AA35*599200</f>
        <v>0</v>
      </c>
      <c r="AF35" s="20"/>
      <c r="AG35" s="21"/>
      <c r="AJ35" s="2"/>
      <c r="AK35" s="2"/>
      <c r="AL35" s="2"/>
      <c r="AM35" s="2"/>
      <c r="AN35" s="2"/>
    </row>
    <row r="36" spans="1:40" ht="18" customHeight="1" x14ac:dyDescent="0.45">
      <c r="A36" s="4">
        <v>31</v>
      </c>
      <c r="B36" s="20" t="s">
        <v>44</v>
      </c>
      <c r="C36" s="20"/>
      <c r="D36" s="20"/>
      <c r="E36" s="20"/>
      <c r="F36" s="20"/>
      <c r="G36" s="20"/>
      <c r="H36" s="20"/>
      <c r="I36" s="20"/>
      <c r="J36" s="20"/>
      <c r="K36" s="20" t="s">
        <v>76</v>
      </c>
      <c r="L36" s="20"/>
      <c r="M36" s="20"/>
      <c r="N36" s="20"/>
      <c r="O36" s="20"/>
      <c r="P36" s="20"/>
      <c r="Q36" s="20"/>
      <c r="R36" s="20"/>
      <c r="S36" s="20"/>
      <c r="T36" s="20"/>
      <c r="U36" s="20" t="s">
        <v>7</v>
      </c>
      <c r="V36" s="20"/>
      <c r="W36" s="20"/>
      <c r="X36" s="20"/>
      <c r="Y36" s="20"/>
      <c r="Z36" s="20"/>
      <c r="AA36" s="20"/>
      <c r="AB36" s="20"/>
      <c r="AC36" s="20" t="s">
        <v>7</v>
      </c>
      <c r="AD36" s="20"/>
      <c r="AE36" s="20">
        <f>AA36*695600</f>
        <v>0</v>
      </c>
      <c r="AF36" s="20"/>
      <c r="AG36" s="21"/>
      <c r="AJ36" s="2"/>
      <c r="AK36" s="2"/>
      <c r="AL36" s="2"/>
      <c r="AM36" s="2"/>
      <c r="AN36" s="2"/>
    </row>
    <row r="37" spans="1:40" ht="18" customHeight="1" x14ac:dyDescent="0.45">
      <c r="A37" s="4">
        <v>32</v>
      </c>
      <c r="B37" s="20" t="s">
        <v>51</v>
      </c>
      <c r="C37" s="20"/>
      <c r="D37" s="20"/>
      <c r="E37" s="20"/>
      <c r="F37" s="20"/>
      <c r="G37" s="20"/>
      <c r="H37" s="20"/>
      <c r="I37" s="20"/>
      <c r="J37" s="20"/>
      <c r="K37" s="20" t="s">
        <v>74</v>
      </c>
      <c r="L37" s="20"/>
      <c r="M37" s="20"/>
      <c r="N37" s="20"/>
      <c r="O37" s="20"/>
      <c r="P37" s="20"/>
      <c r="Q37" s="20"/>
      <c r="R37" s="20"/>
      <c r="S37" s="20"/>
      <c r="T37" s="20"/>
      <c r="U37" s="20" t="s">
        <v>40</v>
      </c>
      <c r="V37" s="20"/>
      <c r="W37" s="20"/>
      <c r="X37" s="20"/>
      <c r="Y37" s="20"/>
      <c r="Z37" s="20"/>
      <c r="AA37" s="20"/>
      <c r="AB37" s="20"/>
      <c r="AC37" s="20" t="s">
        <v>39</v>
      </c>
      <c r="AD37" s="20"/>
      <c r="AE37" s="20">
        <f>AA37*546300</f>
        <v>0</v>
      </c>
      <c r="AF37" s="20"/>
      <c r="AG37" s="21"/>
      <c r="AJ37" s="2"/>
      <c r="AK37" s="2"/>
      <c r="AL37" s="2"/>
      <c r="AM37" s="2"/>
      <c r="AN37" s="2"/>
    </row>
    <row r="38" spans="1:40" ht="18" customHeight="1" x14ac:dyDescent="0.45">
      <c r="A38" s="4">
        <v>33</v>
      </c>
      <c r="B38" s="20" t="s">
        <v>44</v>
      </c>
      <c r="C38" s="20"/>
      <c r="D38" s="20"/>
      <c r="E38" s="20"/>
      <c r="F38" s="20"/>
      <c r="G38" s="20"/>
      <c r="H38" s="20"/>
      <c r="I38" s="20"/>
      <c r="J38" s="20"/>
      <c r="K38" s="20" t="s">
        <v>75</v>
      </c>
      <c r="L38" s="20"/>
      <c r="M38" s="20"/>
      <c r="N38" s="20"/>
      <c r="O38" s="20"/>
      <c r="P38" s="20"/>
      <c r="Q38" s="20"/>
      <c r="R38" s="20"/>
      <c r="S38" s="20"/>
      <c r="T38" s="20"/>
      <c r="U38" s="20" t="s">
        <v>7</v>
      </c>
      <c r="V38" s="20"/>
      <c r="W38" s="20"/>
      <c r="X38" s="20"/>
      <c r="Y38" s="20"/>
      <c r="Z38" s="20"/>
      <c r="AA38" s="20"/>
      <c r="AB38" s="20"/>
      <c r="AC38" s="20" t="s">
        <v>7</v>
      </c>
      <c r="AD38" s="20"/>
      <c r="AE38" s="20">
        <f>AA38*574200</f>
        <v>0</v>
      </c>
      <c r="AF38" s="20"/>
      <c r="AG38" s="21"/>
      <c r="AJ38" s="2"/>
      <c r="AK38" s="2"/>
      <c r="AL38" s="2"/>
      <c r="AM38" s="2"/>
      <c r="AN38" s="2"/>
    </row>
    <row r="39" spans="1:40" ht="18" customHeight="1" x14ac:dyDescent="0.45">
      <c r="A39" s="4">
        <v>34</v>
      </c>
      <c r="B39" s="20" t="s">
        <v>44</v>
      </c>
      <c r="C39" s="20"/>
      <c r="D39" s="20"/>
      <c r="E39" s="20"/>
      <c r="F39" s="20"/>
      <c r="G39" s="20"/>
      <c r="H39" s="20"/>
      <c r="I39" s="20"/>
      <c r="J39" s="20"/>
      <c r="K39" s="20" t="s">
        <v>76</v>
      </c>
      <c r="L39" s="20"/>
      <c r="M39" s="20"/>
      <c r="N39" s="20"/>
      <c r="O39" s="20"/>
      <c r="P39" s="20"/>
      <c r="Q39" s="20"/>
      <c r="R39" s="20"/>
      <c r="S39" s="20"/>
      <c r="T39" s="20"/>
      <c r="U39" s="20" t="s">
        <v>7</v>
      </c>
      <c r="V39" s="20"/>
      <c r="W39" s="20"/>
      <c r="X39" s="20"/>
      <c r="Y39" s="20"/>
      <c r="Z39" s="20"/>
      <c r="AA39" s="20"/>
      <c r="AB39" s="20"/>
      <c r="AC39" s="20" t="s">
        <v>7</v>
      </c>
      <c r="AD39" s="20"/>
      <c r="AE39" s="20">
        <f>AA39*670600</f>
        <v>0</v>
      </c>
      <c r="AF39" s="20"/>
      <c r="AG39" s="21"/>
      <c r="AJ39" s="2"/>
      <c r="AK39" s="2"/>
      <c r="AL39" s="2"/>
      <c r="AM39" s="2"/>
      <c r="AN39" s="2"/>
    </row>
    <row r="40" spans="1:40" ht="18" customHeight="1" x14ac:dyDescent="0.45">
      <c r="A40" s="4">
        <v>35</v>
      </c>
      <c r="B40" s="20" t="s">
        <v>52</v>
      </c>
      <c r="C40" s="20"/>
      <c r="D40" s="20"/>
      <c r="E40" s="20"/>
      <c r="F40" s="20"/>
      <c r="G40" s="20"/>
      <c r="H40" s="20"/>
      <c r="I40" s="20"/>
      <c r="J40" s="20"/>
      <c r="K40" s="20" t="s">
        <v>77</v>
      </c>
      <c r="L40" s="20"/>
      <c r="M40" s="20"/>
      <c r="N40" s="20"/>
      <c r="O40" s="20"/>
      <c r="P40" s="20"/>
      <c r="Q40" s="20"/>
      <c r="R40" s="20"/>
      <c r="S40" s="20"/>
      <c r="T40" s="20"/>
      <c r="U40" s="20" t="s">
        <v>40</v>
      </c>
      <c r="V40" s="20"/>
      <c r="W40" s="20"/>
      <c r="X40" s="20"/>
      <c r="Y40" s="20"/>
      <c r="Z40" s="20"/>
      <c r="AA40" s="20"/>
      <c r="AB40" s="20"/>
      <c r="AC40" s="20" t="s">
        <v>39</v>
      </c>
      <c r="AD40" s="20"/>
      <c r="AE40" s="20">
        <f>AA40*92500</f>
        <v>0</v>
      </c>
      <c r="AF40" s="20"/>
      <c r="AG40" s="21"/>
      <c r="AJ40" s="2"/>
      <c r="AK40" s="2"/>
      <c r="AL40" s="2"/>
      <c r="AM40" s="2"/>
      <c r="AN40" s="2"/>
    </row>
    <row r="41" spans="1:40" ht="18" customHeight="1" x14ac:dyDescent="0.45">
      <c r="A41" s="4">
        <v>36</v>
      </c>
      <c r="B41" s="20" t="s">
        <v>44</v>
      </c>
      <c r="C41" s="20"/>
      <c r="D41" s="20"/>
      <c r="E41" s="20"/>
      <c r="F41" s="20"/>
      <c r="G41" s="20"/>
      <c r="H41" s="20"/>
      <c r="I41" s="20"/>
      <c r="J41" s="20"/>
      <c r="K41" s="20" t="s">
        <v>78</v>
      </c>
      <c r="L41" s="20"/>
      <c r="M41" s="20"/>
      <c r="N41" s="20"/>
      <c r="O41" s="20"/>
      <c r="P41" s="20"/>
      <c r="Q41" s="20"/>
      <c r="R41" s="20"/>
      <c r="S41" s="20"/>
      <c r="T41" s="20"/>
      <c r="U41" s="20" t="s">
        <v>7</v>
      </c>
      <c r="V41" s="20"/>
      <c r="W41" s="20"/>
      <c r="X41" s="20"/>
      <c r="Y41" s="20"/>
      <c r="Z41" s="20"/>
      <c r="AA41" s="20"/>
      <c r="AB41" s="20"/>
      <c r="AC41" s="20" t="s">
        <v>7</v>
      </c>
      <c r="AD41" s="20"/>
      <c r="AE41" s="20">
        <f>AA41*121800</f>
        <v>0</v>
      </c>
      <c r="AF41" s="20"/>
      <c r="AG41" s="21"/>
      <c r="AJ41" s="2"/>
      <c r="AK41" s="2"/>
      <c r="AL41" s="2"/>
      <c r="AM41" s="2"/>
      <c r="AN41" s="2"/>
    </row>
    <row r="42" spans="1:40" ht="18" customHeight="1" x14ac:dyDescent="0.45">
      <c r="A42" s="4">
        <v>37</v>
      </c>
      <c r="B42" s="20" t="s">
        <v>44</v>
      </c>
      <c r="C42" s="20"/>
      <c r="D42" s="20"/>
      <c r="E42" s="20"/>
      <c r="F42" s="20"/>
      <c r="G42" s="20"/>
      <c r="H42" s="20"/>
      <c r="I42" s="20"/>
      <c r="J42" s="20"/>
      <c r="K42" s="20" t="s">
        <v>79</v>
      </c>
      <c r="L42" s="20"/>
      <c r="M42" s="20"/>
      <c r="N42" s="20"/>
      <c r="O42" s="20"/>
      <c r="P42" s="20"/>
      <c r="Q42" s="20"/>
      <c r="R42" s="20"/>
      <c r="S42" s="20"/>
      <c r="T42" s="20"/>
      <c r="U42" s="20" t="s">
        <v>7</v>
      </c>
      <c r="V42" s="20"/>
      <c r="W42" s="20"/>
      <c r="X42" s="20"/>
      <c r="Y42" s="20"/>
      <c r="Z42" s="20"/>
      <c r="AA42" s="20"/>
      <c r="AB42" s="20"/>
      <c r="AC42" s="20" t="s">
        <v>7</v>
      </c>
      <c r="AD42" s="20"/>
      <c r="AE42" s="20">
        <f>AA42*139200</f>
        <v>0</v>
      </c>
      <c r="AF42" s="20"/>
      <c r="AG42" s="21"/>
      <c r="AJ42" s="2"/>
      <c r="AK42" s="2"/>
      <c r="AL42" s="2"/>
      <c r="AM42" s="2"/>
      <c r="AN42" s="2"/>
    </row>
    <row r="43" spans="1:40" ht="18" customHeight="1" x14ac:dyDescent="0.45">
      <c r="A43" s="4">
        <v>38</v>
      </c>
      <c r="B43" s="20" t="s">
        <v>73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 t="s">
        <v>6</v>
      </c>
      <c r="V43" s="20"/>
      <c r="W43" s="20"/>
      <c r="X43" s="20"/>
      <c r="Y43" s="20"/>
      <c r="Z43" s="20"/>
      <c r="AA43" s="20"/>
      <c r="AB43" s="20"/>
      <c r="AC43" s="20" t="s">
        <v>8</v>
      </c>
      <c r="AD43" s="20"/>
      <c r="AE43" s="20">
        <f>AA43*1200</f>
        <v>0</v>
      </c>
      <c r="AF43" s="20"/>
      <c r="AG43" s="21"/>
      <c r="AJ43" s="2"/>
      <c r="AK43" s="2"/>
      <c r="AL43" s="2"/>
      <c r="AM43" s="2"/>
      <c r="AN43" s="2"/>
    </row>
    <row r="44" spans="1:40" ht="18" customHeight="1" x14ac:dyDescent="0.45">
      <c r="A44" s="4"/>
      <c r="B44" s="29" t="s">
        <v>58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>
        <f>SUM(AE4:AE43)</f>
        <v>0</v>
      </c>
      <c r="AF44" s="29"/>
      <c r="AG44" s="30"/>
    </row>
    <row r="45" spans="1:40" ht="18" customHeight="1" x14ac:dyDescent="0.45">
      <c r="A45" s="4"/>
      <c r="B45" s="29" t="s">
        <v>81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>
        <f>AE44*12%</f>
        <v>0</v>
      </c>
      <c r="AF45" s="29"/>
      <c r="AG45" s="30"/>
    </row>
    <row r="46" spans="1:40" ht="18" customHeight="1" x14ac:dyDescent="0.45">
      <c r="A46" s="4"/>
      <c r="B46" s="29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>
        <f>(AE44+AE45)*10%</f>
        <v>0</v>
      </c>
      <c r="AF46" s="29"/>
      <c r="AG46" s="30"/>
    </row>
    <row r="47" spans="1:40" ht="18" customHeight="1" x14ac:dyDescent="0.45">
      <c r="A47" s="7"/>
      <c r="B47" s="31" t="s">
        <v>59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>
        <f>AE44+AE45+AE46</f>
        <v>0</v>
      </c>
      <c r="AF47" s="31"/>
      <c r="AG47" s="32"/>
    </row>
    <row r="48" spans="1:40" ht="18" customHeight="1" x14ac:dyDescent="0.45">
      <c r="A48"/>
      <c r="B48" t="s">
        <v>80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8" customHeight="1" x14ac:dyDescent="0.45">
      <c r="A49"/>
      <c r="B49" t="s">
        <v>53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8" customHeight="1" thickBot="1" x14ac:dyDescent="0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8" customHeight="1" x14ac:dyDescent="0.45">
      <c r="A51"/>
      <c r="B51"/>
      <c r="C51" s="9"/>
      <c r="D51" s="26">
        <v>3640</v>
      </c>
      <c r="E51" s="26"/>
      <c r="F51" s="10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8" customHeight="1" thickBot="1" x14ac:dyDescent="0.5">
      <c r="A52"/>
      <c r="B52"/>
      <c r="C52" s="11">
        <v>2730</v>
      </c>
      <c r="D52" s="27" t="s">
        <v>84</v>
      </c>
      <c r="E52" s="28"/>
      <c r="F52" s="12">
        <v>910</v>
      </c>
      <c r="G52"/>
      <c r="H52" t="s">
        <v>82</v>
      </c>
      <c r="I52" t="s">
        <v>83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8" customHeight="1" thickTop="1" thickBot="1" x14ac:dyDescent="0.5">
      <c r="A53"/>
      <c r="B53"/>
      <c r="C53" s="13"/>
      <c r="D53" s="14"/>
      <c r="E53" s="14">
        <v>910</v>
      </c>
      <c r="F53" s="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8" customHeight="1" x14ac:dyDescent="0.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8" customHeight="1" x14ac:dyDescent="0.4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7"/>
      <c r="AF55" s="16"/>
      <c r="AG55" s="16"/>
    </row>
    <row r="56" spans="1:33" ht="18" customHeight="1" x14ac:dyDescent="0.4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33" ht="18" customHeight="1" x14ac:dyDescent="0.45">
      <c r="A57" s="1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 ht="18" customHeight="1" x14ac:dyDescent="0.45">
      <c r="A58" s="17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 ht="18" customHeight="1" x14ac:dyDescent="0.45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 ht="18" customHeight="1" x14ac:dyDescent="0.45">
      <c r="A60" s="1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 ht="18" customHeight="1" x14ac:dyDescent="0.45">
      <c r="A61" s="1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 ht="18" customHeight="1" x14ac:dyDescent="0.45">
      <c r="A62" s="1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 ht="18" customHeight="1" x14ac:dyDescent="0.45">
      <c r="A63" s="1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 ht="18" customHeight="1" x14ac:dyDescent="0.45">
      <c r="A64" s="1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 ht="18" customHeight="1" x14ac:dyDescent="0.45">
      <c r="A65" s="1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 ht="18" customHeight="1" x14ac:dyDescent="0.45">
      <c r="A66" s="17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 ht="18" customHeight="1" x14ac:dyDescent="0.45">
      <c r="A67" s="1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 ht="18" customHeight="1" x14ac:dyDescent="0.45">
      <c r="A68" s="17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 ht="18" customHeight="1" x14ac:dyDescent="0.45">
      <c r="A69" s="17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 ht="18" customHeight="1" x14ac:dyDescent="0.45">
      <c r="A70" s="17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 ht="18" customHeight="1" x14ac:dyDescent="0.45">
      <c r="A71" s="17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 ht="18" customHeight="1" x14ac:dyDescent="0.45">
      <c r="A72" s="17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 ht="18" customHeight="1" x14ac:dyDescent="0.45">
      <c r="A73" s="17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 ht="18" customHeight="1" x14ac:dyDescent="0.45">
      <c r="A74" s="17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 ht="18" customHeight="1" x14ac:dyDescent="0.45">
      <c r="A75" s="1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 ht="18" customHeight="1" x14ac:dyDescent="0.45">
      <c r="A76" s="17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 ht="18" customHeight="1" x14ac:dyDescent="0.45">
      <c r="A77" s="17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 ht="18" customHeight="1" x14ac:dyDescent="0.45">
      <c r="A78" s="17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 ht="18" customHeight="1" x14ac:dyDescent="0.45">
      <c r="A79" s="17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 ht="18" customHeight="1" x14ac:dyDescent="0.45">
      <c r="A80" s="17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 ht="18" customHeight="1" x14ac:dyDescent="0.45">
      <c r="A81" s="17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ht="18" customHeight="1" x14ac:dyDescent="0.45">
      <c r="A82" s="17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ht="18" customHeight="1" x14ac:dyDescent="0.45">
      <c r="A83" s="17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ht="18" customHeight="1" x14ac:dyDescent="0.45">
      <c r="A84" s="17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 ht="18" customHeight="1" x14ac:dyDescent="0.45">
      <c r="A85" s="17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 ht="18" customHeight="1" x14ac:dyDescent="0.45">
      <c r="A86" s="17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 ht="18" customHeight="1" x14ac:dyDescent="0.45">
      <c r="A87" s="17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 ht="18" customHeight="1" x14ac:dyDescent="0.45">
      <c r="A88" s="17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 ht="18" customHeight="1" x14ac:dyDescent="0.45">
      <c r="A89" s="17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 ht="18" customHeight="1" x14ac:dyDescent="0.45">
      <c r="A90" s="17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 ht="18" customHeight="1" x14ac:dyDescent="0.45">
      <c r="A91" s="17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 ht="18" customHeight="1" x14ac:dyDescent="0.45">
      <c r="A92" s="17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 ht="18" customHeight="1" x14ac:dyDescent="0.45">
      <c r="A93" s="17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 ht="18" customHeight="1" x14ac:dyDescent="0.45">
      <c r="A94" s="17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 ht="18" customHeight="1" x14ac:dyDescent="0.45">
      <c r="A95" s="17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 ht="18" customHeight="1" x14ac:dyDescent="0.45">
      <c r="A96" s="17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 ht="18" customHeight="1" x14ac:dyDescent="0.45">
      <c r="A97" s="17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 ht="18" customHeight="1" x14ac:dyDescent="0.45">
      <c r="A98" s="17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 ht="18" customHeight="1" x14ac:dyDescent="0.45">
      <c r="A99" s="17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 ht="18" customHeight="1" x14ac:dyDescent="0.45">
      <c r="A100" s="17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 ht="18" customHeight="1" x14ac:dyDescent="0.45">
      <c r="A101" s="17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 ht="18" customHeight="1" x14ac:dyDescent="0.4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  <row r="103" spans="1:33" ht="18" customHeight="1" x14ac:dyDescent="0.4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</row>
    <row r="104" spans="1:33" ht="18" customHeight="1" x14ac:dyDescent="0.4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</row>
    <row r="105" spans="1:33" ht="18" customHeight="1" x14ac:dyDescent="0.45">
      <c r="A105" s="17"/>
      <c r="B105" s="17"/>
      <c r="C105" s="18"/>
      <c r="D105" s="15"/>
      <c r="E105" s="15"/>
      <c r="F105" s="18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</row>
    <row r="106" spans="1:33" ht="18" customHeight="1" x14ac:dyDescent="0.45">
      <c r="A106" s="17"/>
      <c r="B106" s="17"/>
      <c r="C106" s="18"/>
      <c r="D106" s="15"/>
      <c r="E106" s="15"/>
      <c r="F106" s="18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</row>
    <row r="107" spans="1:33" ht="18" customHeight="1" x14ac:dyDescent="0.45">
      <c r="A107" s="17"/>
      <c r="B107" s="17"/>
      <c r="C107" s="18"/>
      <c r="D107" s="18"/>
      <c r="E107" s="18"/>
      <c r="F107" s="19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</row>
    <row r="108" spans="1:33" ht="18" customHeight="1" x14ac:dyDescent="0.4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</sheetData>
  <mergeCells count="266">
    <mergeCell ref="D51:E51"/>
    <mergeCell ref="D52:E52"/>
    <mergeCell ref="AE39:AG39"/>
    <mergeCell ref="B40:J40"/>
    <mergeCell ref="AE40:AG40"/>
    <mergeCell ref="B39:J39"/>
    <mergeCell ref="AC39:AD39"/>
    <mergeCell ref="AC40:AD40"/>
    <mergeCell ref="AA39:AB39"/>
    <mergeCell ref="AA40:AB40"/>
    <mergeCell ref="K39:T39"/>
    <mergeCell ref="K40:T40"/>
    <mergeCell ref="U39:Z39"/>
    <mergeCell ref="U40:Z40"/>
    <mergeCell ref="AA42:AB42"/>
    <mergeCell ref="AA43:AB43"/>
    <mergeCell ref="AE47:AG47"/>
    <mergeCell ref="B46:AD46"/>
    <mergeCell ref="B47:AD47"/>
    <mergeCell ref="AE45:AG45"/>
    <mergeCell ref="AE46:AG46"/>
    <mergeCell ref="B45:AD45"/>
    <mergeCell ref="K41:T41"/>
    <mergeCell ref="K42:T42"/>
    <mergeCell ref="B38:J38"/>
    <mergeCell ref="AE38:AG38"/>
    <mergeCell ref="B37:J37"/>
    <mergeCell ref="AC37:AD37"/>
    <mergeCell ref="AC38:AD38"/>
    <mergeCell ref="AA37:AB37"/>
    <mergeCell ref="AA38:AB38"/>
    <mergeCell ref="K37:T37"/>
    <mergeCell ref="K38:T38"/>
    <mergeCell ref="U38:Z38"/>
    <mergeCell ref="AE35:AG35"/>
    <mergeCell ref="B36:J36"/>
    <mergeCell ref="AE36:AG36"/>
    <mergeCell ref="B35:J35"/>
    <mergeCell ref="AC36:AD36"/>
    <mergeCell ref="AA36:AB36"/>
    <mergeCell ref="K35:T35"/>
    <mergeCell ref="K36:T36"/>
    <mergeCell ref="AE37:AG37"/>
    <mergeCell ref="AC35:AD35"/>
    <mergeCell ref="AA35:AB35"/>
    <mergeCell ref="U37:Z37"/>
    <mergeCell ref="U35:Z35"/>
    <mergeCell ref="U36:Z36"/>
    <mergeCell ref="AE31:AG31"/>
    <mergeCell ref="B32:J32"/>
    <mergeCell ref="AE32:AG32"/>
    <mergeCell ref="B31:J31"/>
    <mergeCell ref="K31:T31"/>
    <mergeCell ref="K32:T32"/>
    <mergeCell ref="AE33:AG33"/>
    <mergeCell ref="B34:J34"/>
    <mergeCell ref="AE34:AG34"/>
    <mergeCell ref="B33:J33"/>
    <mergeCell ref="K33:T33"/>
    <mergeCell ref="K34:T34"/>
    <mergeCell ref="AC31:AD31"/>
    <mergeCell ref="AC32:AD32"/>
    <mergeCell ref="AC33:AD33"/>
    <mergeCell ref="AC34:AD34"/>
    <mergeCell ref="AA31:AB31"/>
    <mergeCell ref="AA32:AB32"/>
    <mergeCell ref="AA33:AB33"/>
    <mergeCell ref="AA34:AB34"/>
    <mergeCell ref="U31:Z31"/>
    <mergeCell ref="U32:Z32"/>
    <mergeCell ref="U33:Z33"/>
    <mergeCell ref="U34:Z34"/>
    <mergeCell ref="B28:J28"/>
    <mergeCell ref="AE28:AG28"/>
    <mergeCell ref="K28:T28"/>
    <mergeCell ref="AE29:AG29"/>
    <mergeCell ref="B30:J30"/>
    <mergeCell ref="AE30:AG30"/>
    <mergeCell ref="B29:J29"/>
    <mergeCell ref="K29:T29"/>
    <mergeCell ref="K30:T30"/>
    <mergeCell ref="AC28:AD28"/>
    <mergeCell ref="AC29:AD29"/>
    <mergeCell ref="AC30:AD30"/>
    <mergeCell ref="AA28:AB28"/>
    <mergeCell ref="AA29:AB29"/>
    <mergeCell ref="AA30:AB30"/>
    <mergeCell ref="U28:Z28"/>
    <mergeCell ref="U29:Z29"/>
    <mergeCell ref="U30:Z30"/>
    <mergeCell ref="AE27:AG27"/>
    <mergeCell ref="A1:AD1"/>
    <mergeCell ref="AF1:AG1"/>
    <mergeCell ref="AE25:AG25"/>
    <mergeCell ref="AE26:AG26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AE21:AG21"/>
    <mergeCell ref="AE22:AG22"/>
    <mergeCell ref="AC21:AD21"/>
    <mergeCell ref="AC22:AD22"/>
    <mergeCell ref="U21:Z21"/>
    <mergeCell ref="U22:Z22"/>
    <mergeCell ref="AE23:AG23"/>
    <mergeCell ref="G19:J19"/>
    <mergeCell ref="G20:J20"/>
    <mergeCell ref="G21:J21"/>
    <mergeCell ref="G22:J22"/>
    <mergeCell ref="G23:J23"/>
    <mergeCell ref="G24:J24"/>
    <mergeCell ref="G25:J25"/>
    <mergeCell ref="AA20:AB20"/>
    <mergeCell ref="AA21:AB21"/>
    <mergeCell ref="AA22:AB22"/>
    <mergeCell ref="AA23:AB23"/>
    <mergeCell ref="AA24:AB24"/>
    <mergeCell ref="U25:Z25"/>
    <mergeCell ref="AE24:AG24"/>
    <mergeCell ref="AC23:AD23"/>
    <mergeCell ref="AC24:AD24"/>
    <mergeCell ref="U23:Z23"/>
    <mergeCell ref="U24:Z24"/>
    <mergeCell ref="G26:J26"/>
    <mergeCell ref="G27:J27"/>
    <mergeCell ref="AE17:AG17"/>
    <mergeCell ref="B18:J18"/>
    <mergeCell ref="AE18:AG18"/>
    <mergeCell ref="B17:J17"/>
    <mergeCell ref="AC17:AD17"/>
    <mergeCell ref="AC18:AD18"/>
    <mergeCell ref="AE19:AG19"/>
    <mergeCell ref="AE20:AG20"/>
    <mergeCell ref="AC19:AD19"/>
    <mergeCell ref="AC20:AD20"/>
    <mergeCell ref="AA17:AB17"/>
    <mergeCell ref="U18:Z18"/>
    <mergeCell ref="U19:Z19"/>
    <mergeCell ref="U20:Z20"/>
    <mergeCell ref="AA25:AB25"/>
    <mergeCell ref="AA26:AB26"/>
    <mergeCell ref="AA27:AB27"/>
    <mergeCell ref="AC25:AD25"/>
    <mergeCell ref="AC26:AD26"/>
    <mergeCell ref="AC27:AD27"/>
    <mergeCell ref="AA18:AB18"/>
    <mergeCell ref="AA19:AB19"/>
    <mergeCell ref="AE13:AG13"/>
    <mergeCell ref="B14:J14"/>
    <mergeCell ref="AE14:AG14"/>
    <mergeCell ref="B13:J13"/>
    <mergeCell ref="AC13:AD13"/>
    <mergeCell ref="AC14:AD14"/>
    <mergeCell ref="AE15:AG15"/>
    <mergeCell ref="B16:J16"/>
    <mergeCell ref="AE16:AG16"/>
    <mergeCell ref="B15:J15"/>
    <mergeCell ref="AC15:AD15"/>
    <mergeCell ref="AC16:AD16"/>
    <mergeCell ref="AA13:AB13"/>
    <mergeCell ref="AA14:AB14"/>
    <mergeCell ref="AA15:AB15"/>
    <mergeCell ref="AA16:AB16"/>
    <mergeCell ref="U13:Z13"/>
    <mergeCell ref="U14:Z14"/>
    <mergeCell ref="U15:Z15"/>
    <mergeCell ref="AE9:AG9"/>
    <mergeCell ref="B10:J10"/>
    <mergeCell ref="AE10:AG10"/>
    <mergeCell ref="B9:J9"/>
    <mergeCell ref="AC9:AD9"/>
    <mergeCell ref="AC10:AD10"/>
    <mergeCell ref="AE11:AG11"/>
    <mergeCell ref="B12:J12"/>
    <mergeCell ref="AE12:AG12"/>
    <mergeCell ref="B11:J11"/>
    <mergeCell ref="AC11:AD11"/>
    <mergeCell ref="AC12:AD12"/>
    <mergeCell ref="AA9:AB9"/>
    <mergeCell ref="AA10:AB10"/>
    <mergeCell ref="AA11:AB11"/>
    <mergeCell ref="AA12:AB12"/>
    <mergeCell ref="U9:Z9"/>
    <mergeCell ref="U10:Z10"/>
    <mergeCell ref="U11:Z11"/>
    <mergeCell ref="U12:Z12"/>
    <mergeCell ref="AC3:AD3"/>
    <mergeCell ref="AC4:AD4"/>
    <mergeCell ref="AC5:AD5"/>
    <mergeCell ref="AC6:AD6"/>
    <mergeCell ref="AC7:AD7"/>
    <mergeCell ref="AC8:AD8"/>
    <mergeCell ref="B6:J6"/>
    <mergeCell ref="AE6:AG6"/>
    <mergeCell ref="B3:J3"/>
    <mergeCell ref="B4:J4"/>
    <mergeCell ref="AE4:AG4"/>
    <mergeCell ref="AE3:AG3"/>
    <mergeCell ref="B5:J5"/>
    <mergeCell ref="AE5:AG5"/>
    <mergeCell ref="AE7:AG7"/>
    <mergeCell ref="B8:J8"/>
    <mergeCell ref="AE8:AG8"/>
    <mergeCell ref="B7:J7"/>
    <mergeCell ref="U17:Z17"/>
    <mergeCell ref="U4:Z4"/>
    <mergeCell ref="U3:AB3"/>
    <mergeCell ref="K3:T3"/>
    <mergeCell ref="K4:T4"/>
    <mergeCell ref="U5:Z5"/>
    <mergeCell ref="U6:Z6"/>
    <mergeCell ref="K5:T5"/>
    <mergeCell ref="U7:Z7"/>
    <mergeCell ref="U8:Z8"/>
    <mergeCell ref="AA4:AB4"/>
    <mergeCell ref="AA5:AB5"/>
    <mergeCell ref="AA6:AB6"/>
    <mergeCell ref="AA7:AB7"/>
    <mergeCell ref="AA8:AB8"/>
    <mergeCell ref="U16:Z16"/>
    <mergeCell ref="U26:Z26"/>
    <mergeCell ref="U27:Z27"/>
    <mergeCell ref="K6:T6"/>
    <mergeCell ref="K7:T7"/>
    <mergeCell ref="K8:T8"/>
    <mergeCell ref="K9:T9"/>
    <mergeCell ref="K10:T10"/>
    <mergeCell ref="K11:T11"/>
    <mergeCell ref="K12:T12"/>
    <mergeCell ref="K13:T13"/>
    <mergeCell ref="K14:T14"/>
    <mergeCell ref="K15:T15"/>
    <mergeCell ref="K16:T16"/>
    <mergeCell ref="K17:T17"/>
    <mergeCell ref="K18:T18"/>
    <mergeCell ref="K19:T19"/>
    <mergeCell ref="K20:T20"/>
    <mergeCell ref="K21:T21"/>
    <mergeCell ref="K22:T22"/>
    <mergeCell ref="K23:T23"/>
    <mergeCell ref="K24:T24"/>
    <mergeCell ref="K25:T25"/>
    <mergeCell ref="K26:T26"/>
    <mergeCell ref="K27:T27"/>
    <mergeCell ref="K43:T43"/>
    <mergeCell ref="AE44:AG44"/>
    <mergeCell ref="B44:AD44"/>
    <mergeCell ref="AE43:AG43"/>
    <mergeCell ref="B43:J43"/>
    <mergeCell ref="AE41:AG41"/>
    <mergeCell ref="B42:J42"/>
    <mergeCell ref="AE42:AG42"/>
    <mergeCell ref="B41:J41"/>
    <mergeCell ref="AC41:AD41"/>
    <mergeCell ref="AC42:AD42"/>
    <mergeCell ref="AC43:AD43"/>
    <mergeCell ref="U41:Z41"/>
    <mergeCell ref="U42:Z42"/>
    <mergeCell ref="U43:Z43"/>
    <mergeCell ref="AA41:AB41"/>
  </mergeCells>
  <phoneticPr fontI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</dc:creator>
  <cp:lastModifiedBy>渡邊 泰史</cp:lastModifiedBy>
  <cp:lastPrinted>2022-03-14T08:07:22Z</cp:lastPrinted>
  <dcterms:created xsi:type="dcterms:W3CDTF">2022-03-11T05:26:12Z</dcterms:created>
  <dcterms:modified xsi:type="dcterms:W3CDTF">2022-07-06T23:25:35Z</dcterms:modified>
</cp:coreProperties>
</file>